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Fdserver\ФУ\БЮДЖЕТ\ДОКУМЕНТЫ\Бюджет 2026-2028 годов\БЮДЖЕТ НОВЫЙ\Проект решения\"/>
    </mc:Choice>
  </mc:AlternateContent>
  <xr:revisionPtr revIDLastSave="0" documentId="13_ncr:1_{CAEDA2E4-D61C-4245-B0E5-D20F2EA708E4}" xr6:coauthVersionLast="47" xr6:coauthVersionMax="47" xr10:uidLastSave="{00000000-0000-0000-0000-000000000000}"/>
  <bookViews>
    <workbookView xWindow="-120" yWindow="-120" windowWidth="29040" windowHeight="15840" xr2:uid="{00000000-000D-0000-FFFF-FFFF00000000}"/>
  </bookViews>
  <sheets>
    <sheet name="Лист1" sheetId="1" r:id="rId1"/>
  </sheets>
  <calcPr calcId="191029"/>
</workbook>
</file>

<file path=xl/calcChain.xml><?xml version="1.0" encoding="utf-8"?>
<calcChain xmlns="http://schemas.openxmlformats.org/spreadsheetml/2006/main">
  <c r="E127" i="1" l="1"/>
  <c r="D127" i="1"/>
  <c r="C127" i="1"/>
  <c r="E122" i="1"/>
  <c r="D122" i="1"/>
  <c r="C122" i="1"/>
  <c r="E113" i="1"/>
  <c r="D113" i="1"/>
  <c r="C113" i="1"/>
  <c r="E110" i="1"/>
  <c r="D110" i="1"/>
  <c r="C110" i="1"/>
  <c r="C109" i="1" l="1"/>
  <c r="C108" i="1" s="1"/>
  <c r="E109" i="1"/>
  <c r="E108" i="1" s="1"/>
  <c r="D109" i="1"/>
  <c r="D108" i="1" s="1"/>
  <c r="E7" i="1"/>
  <c r="D7" i="1"/>
  <c r="C7" i="1"/>
  <c r="C35" i="1" l="1"/>
  <c r="E35" i="1"/>
  <c r="D35" i="1"/>
  <c r="E56" i="1"/>
  <c r="D56" i="1"/>
  <c r="C56" i="1"/>
  <c r="E104" i="1" l="1"/>
  <c r="E103" i="1" s="1"/>
  <c r="D104" i="1"/>
  <c r="D103" i="1" s="1"/>
  <c r="C104" i="1"/>
  <c r="C103" i="1" s="1"/>
  <c r="C73" i="1" l="1"/>
  <c r="D73" i="1"/>
  <c r="E73" i="1"/>
  <c r="E72" i="1" l="1"/>
  <c r="D72" i="1"/>
  <c r="C72" i="1"/>
  <c r="C44" i="1" l="1"/>
  <c r="E87" i="1" l="1"/>
  <c r="D87" i="1"/>
  <c r="C87" i="1"/>
  <c r="E58" i="1"/>
  <c r="D58" i="1"/>
  <c r="C58" i="1"/>
  <c r="E62" i="1"/>
  <c r="D62" i="1"/>
  <c r="C62" i="1"/>
  <c r="E66" i="1"/>
  <c r="E65" i="1" s="1"/>
  <c r="D66" i="1"/>
  <c r="D65" i="1" s="1"/>
  <c r="C66" i="1"/>
  <c r="C65" i="1" s="1"/>
  <c r="E101" i="1" l="1"/>
  <c r="D101" i="1"/>
  <c r="C101" i="1"/>
  <c r="E77" i="1" l="1"/>
  <c r="D77" i="1"/>
  <c r="C77" i="1"/>
  <c r="E51" i="1"/>
  <c r="E50" i="1" s="1"/>
  <c r="D51" i="1"/>
  <c r="D50" i="1" s="1"/>
  <c r="C51" i="1"/>
  <c r="C50" i="1" s="1"/>
  <c r="E54" i="1"/>
  <c r="E53" i="1" s="1"/>
  <c r="D54" i="1"/>
  <c r="D53" i="1" s="1"/>
  <c r="C54" i="1"/>
  <c r="C53" i="1" s="1"/>
  <c r="E44" i="1"/>
  <c r="D44" i="1"/>
  <c r="E42" i="1"/>
  <c r="D42" i="1"/>
  <c r="C42" i="1"/>
  <c r="E33" i="1"/>
  <c r="E32" i="1" s="1"/>
  <c r="D33" i="1"/>
  <c r="D32" i="1" s="1"/>
  <c r="C33" i="1"/>
  <c r="C32" i="1" s="1"/>
  <c r="E26" i="1"/>
  <c r="D26" i="1"/>
  <c r="C26" i="1"/>
  <c r="E28" i="1"/>
  <c r="D28" i="1"/>
  <c r="C28" i="1"/>
  <c r="E30" i="1"/>
  <c r="D30" i="1"/>
  <c r="C30" i="1"/>
  <c r="E23" i="1"/>
  <c r="D23" i="1"/>
  <c r="C23" i="1"/>
  <c r="E21" i="1"/>
  <c r="D21" i="1"/>
  <c r="C21" i="1"/>
  <c r="E19" i="1"/>
  <c r="D19" i="1"/>
  <c r="C19" i="1"/>
  <c r="E17" i="1"/>
  <c r="D17" i="1"/>
  <c r="C17" i="1"/>
  <c r="E83" i="1" l="1"/>
  <c r="D83" i="1"/>
  <c r="C83" i="1"/>
  <c r="C85" i="1"/>
  <c r="E16" i="1" l="1"/>
  <c r="D16" i="1"/>
  <c r="C16" i="1"/>
  <c r="E106" i="1" l="1"/>
  <c r="D106" i="1"/>
  <c r="C106" i="1"/>
  <c r="E99" i="1"/>
  <c r="D99" i="1"/>
  <c r="C99" i="1"/>
  <c r="E97" i="1"/>
  <c r="D97" i="1"/>
  <c r="D80" i="1" s="1"/>
  <c r="C97" i="1"/>
  <c r="E95" i="1"/>
  <c r="D95" i="1"/>
  <c r="C95" i="1"/>
  <c r="E93" i="1"/>
  <c r="D93" i="1"/>
  <c r="C93" i="1"/>
  <c r="E91" i="1"/>
  <c r="D91" i="1"/>
  <c r="C91" i="1"/>
  <c r="E89" i="1"/>
  <c r="D89" i="1"/>
  <c r="C89" i="1"/>
  <c r="D81" i="1"/>
  <c r="E81" i="1"/>
  <c r="C81" i="1"/>
  <c r="E85" i="1"/>
  <c r="D85" i="1"/>
  <c r="E76" i="1"/>
  <c r="D76" i="1"/>
  <c r="C76" i="1"/>
  <c r="E80" i="1" l="1"/>
  <c r="E79" i="1" s="1"/>
  <c r="C80" i="1"/>
  <c r="C79" i="1" s="1"/>
  <c r="D79" i="1"/>
  <c r="E69" i="1"/>
  <c r="E64" i="1" s="1"/>
  <c r="D69" i="1"/>
  <c r="C69" i="1"/>
  <c r="E59" i="1"/>
  <c r="D59" i="1"/>
  <c r="C59" i="1"/>
  <c r="C39" i="1"/>
  <c r="C38" i="1" s="1"/>
  <c r="C37" i="1" s="1"/>
  <c r="E39" i="1"/>
  <c r="E38" i="1" s="1"/>
  <c r="E37" i="1" s="1"/>
  <c r="D39" i="1"/>
  <c r="D38" i="1" s="1"/>
  <c r="D37" i="1" s="1"/>
  <c r="E25" i="1"/>
  <c r="D25" i="1"/>
  <c r="C25" i="1"/>
  <c r="C68" i="1" l="1"/>
  <c r="C64" i="1"/>
  <c r="D68" i="1"/>
  <c r="D64" i="1"/>
  <c r="E68" i="1"/>
  <c r="E6" i="1"/>
  <c r="E5" i="1" s="1"/>
  <c r="E132" i="1" s="1"/>
  <c r="D6" i="1"/>
  <c r="D5" i="1" l="1"/>
  <c r="D132" i="1" s="1"/>
  <c r="C6" i="1"/>
  <c r="C5" i="1" s="1"/>
  <c r="C132" i="1" s="1"/>
</calcChain>
</file>

<file path=xl/sharedStrings.xml><?xml version="1.0" encoding="utf-8"?>
<sst xmlns="http://schemas.openxmlformats.org/spreadsheetml/2006/main" count="255" uniqueCount="253">
  <si>
    <t>рублей</t>
  </si>
  <si>
    <t>Код бюджетной классификации Российской Федерации</t>
  </si>
  <si>
    <t>Наименование доходов</t>
  </si>
  <si>
    <t xml:space="preserve"> 1 00 00000 00 0000 000</t>
  </si>
  <si>
    <t>НАЛОГОВЫЕ И НЕНАЛОГОВЫЕ ДОХОДЫ</t>
  </si>
  <si>
    <t xml:space="preserve"> 1 01 00000 00 0000 000</t>
  </si>
  <si>
    <t>НАЛОГИ НА ПРИБЫЛЬ, ДОХОДЫ</t>
  </si>
  <si>
    <t xml:space="preserve"> 1 01 02000 01 0000 110</t>
  </si>
  <si>
    <t>Налог на доходы физических лиц</t>
  </si>
  <si>
    <t xml:space="preserve"> 1 01 02010 01 0000 110</t>
  </si>
  <si>
    <t xml:space="preserve"> 1 01 02020 01 0000 110</t>
  </si>
  <si>
    <t xml:space="preserve"> 1 01 02030 01 0000 110</t>
  </si>
  <si>
    <t>1 03 00000 00 0000 000</t>
  </si>
  <si>
    <t>НАЛОГИ НА ТОВАРЫ (РАБОТЫ, УСЛУГИ), РЕАЛИЗУЕМЫЕ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</si>
  <si>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</si>
  <si>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</si>
  <si>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</si>
  <si>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</si>
  <si>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</si>
  <si>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</si>
  <si>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</si>
  <si>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</si>
  <si>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</si>
  <si>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</si>
  <si>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</si>
  <si>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</si>
  <si>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 xml:space="preserve"> 1 05 00000 00 0000 000</t>
  </si>
  <si>
    <t>НАЛОГИ НА СОВОКУПНЫЙ ДОХОД</t>
  </si>
  <si>
    <t xml:space="preserve"> 1 05 02000 02 0000 110</t>
  </si>
  <si>
    <t>Единый налог на вмененный доход для отдельных видов деятельности</t>
  </si>
  <si>
    <t xml:space="preserve"> 1 05 02010 02 0000 110</t>
  </si>
  <si>
    <t xml:space="preserve"> 1 05 03000 01 0000 110</t>
  </si>
  <si>
    <t>Единый сельскохозяйственный налог</t>
  </si>
  <si>
    <t xml:space="preserve"> 1 05 03010 01 0000 110</t>
  </si>
  <si>
    <t xml:space="preserve"> 1 05 04000 02 0000 110 </t>
  </si>
  <si>
    <t>Налог, взимаемый в связи с применением патентной системы налогообложения</t>
  </si>
  <si>
    <t xml:space="preserve"> 1 05 04020 02 0000 110</t>
  </si>
  <si>
    <t>Налог, взимаемый в связи с применением патентной системы налогообложения, зачисляемый в бюджеты муниципальных районов</t>
  </si>
  <si>
    <r>
      <t xml:space="preserve"> </t>
    </r>
    <r>
      <rPr>
        <b/>
        <sz val="10"/>
        <color theme="1"/>
        <rFont val="Times New Roman"/>
        <family val="1"/>
        <charset val="204"/>
      </rPr>
      <t>1 08 00000 00 0000 000</t>
    </r>
  </si>
  <si>
    <t>ГОСУДАРСТВЕННАЯ ПОШЛИНА</t>
  </si>
  <si>
    <t xml:space="preserve"> 1 08 03000 01 0000 110</t>
  </si>
  <si>
    <t xml:space="preserve">Государственная пошлина по делам, рассматриваемым в судах общей юрисдикции, мировыми судьями </t>
  </si>
  <si>
    <t xml:space="preserve">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</si>
  <si>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</si>
  <si>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1 11 00000 00 0000 000</t>
  </si>
  <si>
    <t>ДОХОДЫ ОТ ИСПОЛЬЗОВАНИЯ ИМУЩЕСТВА, НАХОДЯЩЕГОСЯ В ГОСУДАРСТВЕННОЙ И МУНИЦИПАЛЬНОЙ СОБСТВЕННОСТИ</t>
  </si>
  <si>
    <t xml:space="preserve">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</si>
  <si>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</si>
  <si>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</si>
  <si>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</si>
  <si>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1 11 05013 05 0000 120</t>
  </si>
  <si>
    <t>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</si>
  <si>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</si>
  <si>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</si>
  <si>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 за исключением земельных участков бюджетных и автономных учреждений)</t>
  </si>
  <si>
    <t xml:space="preserve"> 1 11 05025 05 0000 120</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</si>
  <si>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</si>
  <si>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 xml:space="preserve"> 1 11 05030 00 0000 120</t>
  </si>
  <si>
    <r>
      <t xml:space="preserve"> </t>
    </r>
    <r>
      <rPr>
        <sz val="10"/>
        <color theme="1"/>
        <rFont val="Times New Roman"/>
        <family val="1"/>
        <charset val="204"/>
      </rPr>
      <t>1 11 05035 05 0000 120</t>
    </r>
  </si>
  <si>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</si>
  <si>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</si>
  <si>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</si>
  <si>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</si>
  <si>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</si>
  <si>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</si>
  <si>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</si>
  <si>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1 12 00000 00 0000 000</t>
  </si>
  <si>
    <t>ПЛАТЕЖИ ПРИ ПОЛЬЗОВАНИИ ПРИРОДНЫМИ РЕСУРСАМИ</t>
  </si>
  <si>
    <t xml:space="preserve"> 1 12 01000 01 0000 120</t>
  </si>
  <si>
    <t>Плата за негативное воздействие на окружающую среду</t>
  </si>
  <si>
    <t xml:space="preserve"> 1 12 01010 01 0000 120</t>
  </si>
  <si>
    <t>Плата за выбросы загрязняющих веществ в атмосферный воздух стационарными объектами</t>
  </si>
  <si>
    <t xml:space="preserve"> 1 12 01030 01 0000 120</t>
  </si>
  <si>
    <t xml:space="preserve">Плата за сбросы загрязняющих веществ в водные объекты </t>
  </si>
  <si>
    <t xml:space="preserve"> 1 12 01040 01 0000 120</t>
  </si>
  <si>
    <t>Плата за размещение отходов производства и потребления</t>
  </si>
  <si>
    <t xml:space="preserve"> 1 12 01041 01 0000 120</t>
  </si>
  <si>
    <t xml:space="preserve">Плата за размещение отходов производства </t>
  </si>
  <si>
    <t xml:space="preserve"> 1 14 00000 00 0000 000 </t>
  </si>
  <si>
    <t>ДОХОДЫ ОТ ПРОДАЖИ МАТЕРИАЛЬНЫХ И НЕМАТЕРИАЛЬНЫХ АКТИВОВ</t>
  </si>
  <si>
    <t xml:space="preserve"> 1 14 06000 00 0000 430</t>
  </si>
  <si>
    <t xml:space="preserve">Доходы от продажи земельных участков, находящихся в государственной и муниципальной собственности </t>
  </si>
  <si>
    <t xml:space="preserve"> 1 14 06010 00 0000 430</t>
  </si>
  <si>
    <t>Доходы от продажи земельных участков, государственная собственность на которые не разграничена</t>
  </si>
  <si>
    <t xml:space="preserve"> 1 14 06013 05 0000 430</t>
  </si>
  <si>
    <t xml:space="preserve"> 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</si>
  <si>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</si>
  <si>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</si>
  <si>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</si>
  <si>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</si>
  <si>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</si>
  <si>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</si>
  <si>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</si>
  <si>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 1 15 00000 00 0000 000</t>
  </si>
  <si>
    <t>АДМИНИСТРАТИВНЫЕ ПЛАТЕЖИ И СБОРЫ</t>
  </si>
  <si>
    <t xml:space="preserve"> 1 15 02000 00 0000 140</t>
  </si>
  <si>
    <t>Платежи, взимаемые государственными и муниципальными органами (организациями) за выполнение определенных функций</t>
  </si>
  <si>
    <t xml:space="preserve"> 1 15 02050 05 0000 140</t>
  </si>
  <si>
    <t>Платежи, взимаемые органами местного самоуправления (организациями) муниципальных районов за выполнение определенных функций</t>
  </si>
  <si>
    <t>1 16 00000 00 0000 000</t>
  </si>
  <si>
    <t>ШТРАФЫ, САНКЦИИ, ВОЗМЕЩЕНИЕ УЩЕРБА</t>
  </si>
  <si>
    <t xml:space="preserve">1 16 01000 01 0000 140 </t>
  </si>
  <si>
    <t>Административные штрафы, установленные Кодексом Российской Федерации об административных правонарушениях</t>
  </si>
  <si>
    <t>1 16 01050 01 0000 140</t>
  </si>
  <si>
    <t>1 16 01053 01 0000 140</t>
  </si>
  <si>
    <t>1 16 01060 01 0000 140</t>
  </si>
  <si>
    <t>1 16 01063 01 0000 140</t>
  </si>
  <si>
    <t>1 16 01070 01 0000 140</t>
  </si>
  <si>
    <t>1 16 01073 01 0000 140</t>
  </si>
  <si>
    <t>1 16 01200 01 0000 140</t>
  </si>
  <si>
    <t>1 16 01203 01 0000 140</t>
  </si>
  <si>
    <t>1 16 01080 01 0000 140</t>
  </si>
  <si>
    <t>1 16 01083 01 0000 140</t>
  </si>
  <si>
    <t>1 16 01140 01 0000 140</t>
  </si>
  <si>
    <t>1 16 01143 01 0000 140</t>
  </si>
  <si>
    <t>1 16 01150 01 0000 140</t>
  </si>
  <si>
    <t>1 16 01153 01 0000 140</t>
  </si>
  <si>
    <t>1 16 01170 01 0000 140</t>
  </si>
  <si>
    <t>1 16 01173 01 0000 140</t>
  </si>
  <si>
    <t>1 16 01190 01 0000 140</t>
  </si>
  <si>
    <t>1 16 01193 01 0000 140</t>
  </si>
  <si>
    <t>1 16 01330 00 0000 140</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</si>
  <si>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</si>
  <si>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</si>
  <si>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1 16 11000 01 0000 140</t>
  </si>
  <si>
    <t>Платежи, уплачиваемые в целях возмещения вреда</t>
  </si>
  <si>
    <t>1 16 11050 01 0000 140</t>
  </si>
  <si>
    <t>1 11 07000 00 0000 120</t>
  </si>
  <si>
    <t>Платежи от государственных и муниицпальных унитарных предприятий</t>
  </si>
  <si>
    <t>1 11 07010 00 0000 120</t>
  </si>
  <si>
    <t xml:space="preserve">Доходы от перечисления части прибыли государственных и муниципальных унитарных предприятий, остающейся после уплаты  налогов и обязательных платежей </t>
  </si>
  <si>
    <t>1 11 07015 05 0000 120</t>
  </si>
  <si>
    <t xml:space="preserve">1 14 06313 05 0000 430 </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</si>
  <si>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</si>
  <si>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1 01 02080 01 0000 110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</si>
  <si>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</si>
  <si>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</si>
  <si>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</si>
  <si>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</si>
  <si>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</si>
  <si>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</si>
  <si>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 </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</si>
  <si>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</si>
  <si>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</si>
  <si>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</si>
  <si>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</si>
  <si>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</si>
  <si>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</si>
  <si>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</si>
  <si>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</si>
  <si>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</si>
  <si>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</si>
  <si>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</si>
  <si>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</si>
  <si>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</si>
  <si>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</si>
  <si>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</si>
  <si>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1 16 01333 01 0000 140</t>
  </si>
  <si>
    <t>1 16 02000 02 0000 140</t>
  </si>
  <si>
    <t>1 16 02010 02 0000 140</t>
  </si>
  <si>
    <t>Административные штрафы, установленные законами субъектов Российской Федерации об административных правонарушениях</t>
  </si>
  <si>
    <t xml:space="preserve">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 </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</si>
  <si>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</si>
  <si>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</si>
  <si>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</si>
  <si>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</si>
  <si>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</si>
  <si>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</si>
  <si>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1 01 02130 01 0000 110</t>
  </si>
  <si>
    <t>1 01 02140 01 0000 110</t>
  </si>
  <si>
    <t>1 16 07000 01 0000 140</t>
  </si>
  <si>
    <t xml:space="preserve">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 </t>
  </si>
  <si>
    <t>1 16 07010 00 0000 140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</si>
  <si>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</si>
  <si>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1 16 07010 05 000 140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</si>
  <si>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</si>
  <si>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</si>
  <si>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</si>
  <si>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стахования, рынка ценных бумаг, добычи, производства, использования и обращения драгоценных металлов и драгоценных камней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</si>
  <si>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</si>
  <si>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</si>
  <si>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1 11 09080 05 0000 120</t>
  </si>
  <si>
    <t>1 11 09080 00 0000 120</t>
  </si>
  <si>
    <t xml:space="preserve">Приложение № 1 
к решению Унечского районного Совета
народных депутатов «О бюджете Унечского муниципального района Брянской области на 2026 год и на плановый период 2027 и 2028 годов»
</t>
  </si>
  <si>
    <t xml:space="preserve">Доходы бюджета Унечского муниципального района Брянской области
на 2026 год и на плановый период 2027 и 2028 годов
</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</si>
  <si>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</si>
  <si>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1 01 02150 01 0000 110</t>
  </si>
  <si>
    <t xml:space="preserve"> 1 08 07150 01 0000 110</t>
  </si>
  <si>
    <t xml:space="preserve">Государственная пошлина за выдвчу разрешения на установку рекламной контрукции </t>
  </si>
  <si>
    <t xml:space="preserve"> 1 08 07000 01 0000 110</t>
  </si>
  <si>
    <t xml:space="preserve">Государственная пошлина за государственную регистрацию, а также  за совершение прочих юридически  значимых действий  </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</si>
  <si>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</si>
  <si>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1 01 02040 01 0000 110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</si>
  <si>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</si>
  <si>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</si>
  <si>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тысяч рублей, относящейся к части налоговой базы, превышающей 5 миллионов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</si>
  <si>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</si>
  <si>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</si>
  <si>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</si>
  <si>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</si>
  <si>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</si>
  <si>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2026 год</t>
  </si>
  <si>
    <t xml:space="preserve"> 2027 год</t>
  </si>
  <si>
    <t xml:space="preserve"> 2028 год</t>
  </si>
  <si>
    <t>2 00 00000 00 0000 000</t>
  </si>
  <si>
    <t xml:space="preserve">БЕЗВОЗМЕЗДНЫЕ ПОСТУПЛЕНИЯ </t>
  </si>
  <si>
    <t>2 02 00000 00 0000 000</t>
  </si>
  <si>
    <t>БЕЗВОЗМЕЗДНЫЕ ПОСТУПЛЕНИЯ ОТ ДРУГИХ БЮДЖЕТОВ БЮДЖЕТНОЙ СИСТЕМЫ РОССИЙСКОЙ ФЕДЕРАЦИИ</t>
  </si>
  <si>
    <t>2 02 10000 00 0000 150</t>
  </si>
  <si>
    <t xml:space="preserve">Дотации бюджетам бюджетной системы Российской Федерации </t>
  </si>
  <si>
    <t>2 02 15001 05 0000 150</t>
  </si>
  <si>
    <t>Дотации бюджетам муниципальных районов на выравнивание бюджетной обеспеченности из бюджета субъекта Российской Федерации</t>
  </si>
  <si>
    <t>2 02 15002 05 0000 150</t>
  </si>
  <si>
    <t>Дотации бюджетам муниципальных районов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</si>
  <si>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</si>
  <si>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</si>
  <si>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2 02 25154 05 0000 150</t>
  </si>
  <si>
    <t>Субсидии бюджетам муниципальных районов на реализацию мероприятий по модернизации коммунальной инфраструктуры</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</si>
  <si>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</si>
  <si>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</si>
  <si>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</si>
  <si>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</si>
  <si>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2 02 25497 05 0000 150</t>
  </si>
  <si>
    <t>Субсидии бюджетам муниципальных районов на реализацию мероприятий по обеспечению жильем молодых семей</t>
  </si>
  <si>
    <t>2 02 25513 05 0000 150</t>
  </si>
  <si>
    <t>Субсидии бюджетам на модернизацию муниципальных учреждений культуры</t>
  </si>
  <si>
    <t>2 02 25133 05 0000 150</t>
  </si>
  <si>
    <t>Субсидии бюджетам в целях софинансирования расходных обязательств, возникающих при осуществлении капитального ремонта объектов спортивной инфраструктуры муниципальной собственности субъектов Российской Федерации</t>
  </si>
  <si>
    <t>2 02 25519 05 0000 150</t>
  </si>
  <si>
    <t>Субсидии бюджетам муниципальных районов на поддержку отрасли культуры</t>
  </si>
  <si>
    <t>2 02 29999 05 0000 150</t>
  </si>
  <si>
    <t>Прочие субсидии бюджетам муниципальных районов</t>
  </si>
  <si>
    <t>2 02 30000 00 0000 150</t>
  </si>
  <si>
    <t>Субвенции бюджетам бюджетной системы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</si>
  <si>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</si>
  <si>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</si>
  <si>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2 02 30029 05 0000 150</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</si>
  <si>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</si>
  <si>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2 02 35082 05 0000 150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</si>
  <si>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</si>
  <si>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2 02  35120 05 0000150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</si>
  <si>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</si>
  <si>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</si>
  <si>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</si>
  <si>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</si>
  <si>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</si>
  <si>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2 02 45050 05 0000 150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</si>
  <si>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классификации доходов бюджетов "</t>
  </si>
  <si>
    <t>2 02 45179 05 0000 150</t>
  </si>
  <si>
    <t>Межбюжетные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взамодействию с детскими организациями объединениями в общеобразовательных организациях</t>
  </si>
  <si>
    <t>2 02 45303 05 0000 150</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</si>
  <si>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</si>
  <si>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ИТОГО ДОХОДОВ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</si>
</sst>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Times New Roman"/>
      <family val="2"/>
      <charset val="204"/>
    </font>
    <font>
      <sz val="10"/>
      <color theme="1"/>
      <name val="Times New Roman"/>
      <family val="1"/>
      <charset val="204"/>
    </font>
    <font>
      <b/>
      <sz val="10"/>
      <color theme="1"/>
      <name val="Times New Roman"/>
      <family val="1"/>
      <charset val="204"/>
    </font>
    <font>
      <u/>
      <sz val="12"/>
      <color theme="10"/>
      <name val="Times New Roman"/>
      <family val="2"/>
      <charset val="204"/>
    </font>
    <font>
      <sz val="10"/>
      <color rgb="FF000000"/>
      <name val="Arial"/>
      <family val="2"/>
    </font>
    <font>
      <sz val="10"/>
      <color theme="1"/>
      <name val="Times New Roman"/>
      <family val="2"/>
      <charset val="204"/>
    </font>
    <font>
      <b/>
      <sz val="10"/>
      <color rgb="FF000000"/>
      <name val="Times New Roman"/>
      <family val="1"/>
      <charset val="204"/>
    </font>
    <font>
      <sz val="10"/>
      <color rgb="FF000000"/>
      <name val="Times New Roman"/>
      <family val="1"/>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D9D9D9"/>
      </left>
      <right style="thin">
        <color rgb="FFD9D9D9"/>
      </right>
      <top/>
      <bottom style="thin">
        <color rgb="FFD9D9D9"/>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3" fillId="0" borderId="0" applyNumberFormat="0" applyFill="0" applyBorder="0" applyAlignment="0" applyProtection="0"/>
    <xf numFmtId="49" fontId="4" fillId="0" borderId="2">
      <alignment horizontal="center" vertical="top" shrinkToFit="1"/>
    </xf>
    <xf numFmtId="0" fontId="4" fillId="0" borderId="2">
      <alignment horizontal="left" vertical="top" wrapText="1"/>
    </xf>
  </cellStyleXfs>
  <cellXfs count="38">
    <xf numFmtId="0" fontId="0" fillId="0" borderId="0" xfId="0"/>
    <xf numFmtId="0" fontId="0" fillId="0" borderId="0" xfId="0" applyAlignment="1">
      <alignment horizontal="right"/>
    </xf>
    <xf numFmtId="0" fontId="1" fillId="0" borderId="0" xfId="0" applyFont="1"/>
    <xf numFmtId="0" fontId="1" fillId="0" borderId="1" xfId="0" applyFont="1" applyBorder="1" applyAlignment="1">
      <alignment horizontal="center" vertical="center" wrapText="1"/>
    </xf>
    <xf numFmtId="0" fontId="2" fillId="0" borderId="1" xfId="0" applyFont="1" applyBorder="1" applyAlignment="1">
      <alignment horizontal="justify" wrapText="1"/>
    </xf>
    <xf numFmtId="4" fontId="2" fillId="0" borderId="1" xfId="0" applyNumberFormat="1" applyFont="1" applyBorder="1" applyAlignment="1">
      <alignment horizontal="right" wrapText="1"/>
    </xf>
    <xf numFmtId="0" fontId="1" fillId="0" borderId="1" xfId="0" applyFont="1" applyBorder="1" applyAlignment="1">
      <alignment horizontal="justify" wrapText="1"/>
    </xf>
    <xf numFmtId="4" fontId="1" fillId="0" borderId="1" xfId="0" applyNumberFormat="1" applyFont="1" applyBorder="1" applyAlignment="1">
      <alignment horizontal="right" wrapText="1"/>
    </xf>
    <xf numFmtId="0" fontId="1" fillId="0" borderId="1" xfId="0" applyFont="1" applyBorder="1" applyAlignment="1">
      <alignment horizontal="left" wrapText="1"/>
    </xf>
    <xf numFmtId="0" fontId="1" fillId="0" borderId="1" xfId="1" applyFont="1" applyBorder="1" applyAlignment="1">
      <alignment horizontal="justify" wrapText="1"/>
    </xf>
    <xf numFmtId="0" fontId="1" fillId="0" borderId="1" xfId="1" applyFont="1" applyBorder="1" applyAlignment="1">
      <alignment horizontal="justify" vertical="top" wrapText="1"/>
    </xf>
    <xf numFmtId="0" fontId="1" fillId="0" borderId="1" xfId="0" applyFont="1" applyBorder="1" applyAlignment="1">
      <alignment horizontal="justify" vertical="top" wrapText="1"/>
    </xf>
    <xf numFmtId="0" fontId="5" fillId="0" borderId="1" xfId="1" applyFont="1" applyBorder="1" applyAlignment="1">
      <alignment horizontal="justify" wrapText="1"/>
    </xf>
    <xf numFmtId="0" fontId="2" fillId="0" borderId="1" xfId="0" applyFont="1" applyBorder="1" applyAlignment="1">
      <alignment horizontal="left" wrapText="1"/>
    </xf>
    <xf numFmtId="0" fontId="2" fillId="0" borderId="1" xfId="0" applyFont="1" applyBorder="1" applyAlignment="1">
      <alignment wrapText="1"/>
    </xf>
    <xf numFmtId="0" fontId="2" fillId="0" borderId="1" xfId="1" applyFont="1" applyBorder="1" applyAlignment="1">
      <alignment horizontal="justify" wrapText="1"/>
    </xf>
    <xf numFmtId="0" fontId="6" fillId="0" borderId="1" xfId="0" applyFont="1" applyBorder="1" applyAlignment="1">
      <alignment wrapText="1"/>
    </xf>
    <xf numFmtId="4" fontId="6" fillId="0" borderId="1" xfId="0" applyNumberFormat="1" applyFont="1" applyBorder="1" applyAlignment="1">
      <alignment horizontal="right" wrapText="1"/>
    </xf>
    <xf numFmtId="0" fontId="7" fillId="0" borderId="1" xfId="0" applyFont="1" applyBorder="1" applyAlignment="1">
      <alignment wrapText="1"/>
    </xf>
    <xf numFmtId="4" fontId="7" fillId="0" borderId="1" xfId="0" applyNumberFormat="1" applyFont="1" applyBorder="1" applyAlignment="1">
      <alignment horizontal="right" wrapText="1"/>
    </xf>
    <xf numFmtId="0" fontId="6" fillId="0" borderId="3" xfId="0" applyFont="1" applyBorder="1" applyAlignment="1">
      <alignment wrapText="1"/>
    </xf>
    <xf numFmtId="0" fontId="7" fillId="0" borderId="3" xfId="0" applyFont="1" applyBorder="1" applyAlignment="1">
      <alignment wrapText="1"/>
    </xf>
    <xf numFmtId="0" fontId="8" fillId="0" borderId="1" xfId="0" applyFont="1" applyBorder="1" applyAlignment="1">
      <alignment horizontal="left" wrapText="1"/>
    </xf>
    <xf numFmtId="0" fontId="8" fillId="0" borderId="3" xfId="0" applyFont="1" applyBorder="1" applyAlignment="1">
      <alignment horizontal="left" wrapText="1"/>
    </xf>
    <xf numFmtId="0" fontId="8" fillId="2" borderId="1" xfId="0" applyFont="1" applyFill="1" applyBorder="1" applyAlignment="1">
      <alignment horizontal="left" wrapText="1"/>
    </xf>
    <xf numFmtId="0" fontId="8" fillId="0" borderId="1" xfId="0" applyFont="1" applyBorder="1" applyAlignment="1">
      <alignment wrapText="1"/>
    </xf>
    <xf numFmtId="0" fontId="8" fillId="0" borderId="1" xfId="0" applyFont="1" applyBorder="1"/>
    <xf numFmtId="4" fontId="8" fillId="0" borderId="1" xfId="0" applyNumberFormat="1" applyFont="1" applyBorder="1" applyAlignment="1">
      <alignment horizontal="right" wrapText="1"/>
    </xf>
    <xf numFmtId="0" fontId="7" fillId="0" borderId="4" xfId="0" applyFont="1" applyBorder="1" applyAlignment="1">
      <alignment horizontal="center" vertical="center" wrapText="1"/>
    </xf>
    <xf numFmtId="0" fontId="7" fillId="0" borderId="4" xfId="0" applyFont="1" applyBorder="1" applyAlignment="1">
      <alignment horizontal="left" vertical="center" wrapText="1"/>
    </xf>
    <xf numFmtId="4" fontId="7" fillId="0" borderId="4" xfId="0" applyNumberFormat="1" applyFont="1" applyBorder="1" applyAlignment="1">
      <alignment horizontal="right" vertical="center" wrapText="1"/>
    </xf>
    <xf numFmtId="0" fontId="6" fillId="0" borderId="1" xfId="0" applyFont="1" applyBorder="1" applyAlignment="1">
      <alignment horizontal="center" wrapText="1"/>
    </xf>
    <xf numFmtId="0" fontId="0" fillId="0" borderId="0" xfId="0" applyAlignment="1">
      <alignment horizontal="justify" vertical="top" wrapText="1"/>
    </xf>
    <xf numFmtId="0" fontId="0" fillId="0" borderId="0" xfId="0"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justify" vertical="top" wrapText="1"/>
    </xf>
    <xf numFmtId="4" fontId="1" fillId="0" borderId="1" xfId="0" applyNumberFormat="1" applyFont="1" applyBorder="1" applyAlignment="1">
      <alignment horizontal="right" wrapText="1"/>
    </xf>
    <xf numFmtId="0" fontId="2" fillId="0" borderId="1" xfId="0" applyFont="1" applyBorder="1" applyAlignment="1">
      <alignment horizontal="left" wrapText="1"/>
    </xf>
  </cellXfs>
  <cellStyles count="4">
    <cellStyle name="xl39" xfId="3" xr:uid="{00000000-0005-0000-0000-000000000000}"/>
    <cellStyle name="xl44" xfId="2" xr:uid="{00000000-0005-0000-0000-000001000000}"/>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consultantplus://offline/ref=62DCA53493C6BC821D022A51827E645F75D36318E9F261773BD4B205F0842D5A66A5663DDCDF6782BF1976C64E8D57C92B6552DF6CF13092FEV6O" TargetMode="External"/><Relationship Id="rId13" Type="http://schemas.openxmlformats.org/officeDocument/2006/relationships/printerSettings" Target="../printerSettings/printerSettings1.bin"/><Relationship Id="rId3" Type="http://schemas.openxmlformats.org/officeDocument/2006/relationships/hyperlink" Target="consultantplus://offline/ref=3ACEDDB140C62BECB017ACD9873C6202CB6FA8F31F668AEF4B791C9ABF2B822DCF3C83C2DC2CD956817063E13D38503EA3359C6AC609626Dk2wBN" TargetMode="External"/><Relationship Id="rId7" Type="http://schemas.openxmlformats.org/officeDocument/2006/relationships/hyperlink" Target="consultantplus://offline/ref=5E15226B314332602E5299E16F1A3A52BDB688E97902AAC579F82F3E02E03B777330B2B9414445958BFE863EB7BD31FB2AC852FA7DA6EC2BO5z9N" TargetMode="External"/><Relationship Id="rId12" Type="http://schemas.openxmlformats.org/officeDocument/2006/relationships/hyperlink" Target="consultantplus://offline/ref=62DCA53493C6BC821D022A51827E645F75D36318E9F261773BD4B205F0842D5A66A5663DDCDF6782BF1976C64E8D57C92B6552DF6CF13092FEV6O" TargetMode="External"/><Relationship Id="rId2" Type="http://schemas.openxmlformats.org/officeDocument/2006/relationships/hyperlink" Target="consultantplus://offline/ref=DC5688143164477E734017DE363AF0E8BC597211A0A940FC18EDCE48519A08E99E97412860B7C71B40FA9E8B478AC689540B8A3C870DF431pEv3N" TargetMode="External"/><Relationship Id="rId1" Type="http://schemas.openxmlformats.org/officeDocument/2006/relationships/hyperlink" Target="consultantplus://offline/ref=C84CB3038B4AEA7D3C5C5B44AAD63104D594E77A4F25BC5E21A87444550683746384295A47EAF6BB515896F9F2P5v5N" TargetMode="External"/><Relationship Id="rId6" Type="http://schemas.openxmlformats.org/officeDocument/2006/relationships/hyperlink" Target="consultantplus://offline/ref=C22D74370BC316AD0470610C48B6E2CD911777293F6989922B2843BB52D666F18A93F1CCEE2F40AB88BF44C404D9F7E0D7EDADCF4CA12B88k2y9N" TargetMode="External"/><Relationship Id="rId11" Type="http://schemas.openxmlformats.org/officeDocument/2006/relationships/hyperlink" Target="consultantplus://offline/ref=62DCA53493C6BC821D022A51827E645F75D36318E9F261773BD4B205F0842D5A66A5663DDCDF6782BF1976C64E8D57C92B6552DF6CF13092FEV6O" TargetMode="External"/><Relationship Id="rId5" Type="http://schemas.openxmlformats.org/officeDocument/2006/relationships/hyperlink" Target="consultantplus://offline/ref=4660C791CA722F3A18AAFDF1D8F4DBD607F6F6A53E23B34DFD68A82F396AD24C3BD06E61E9B6998D4C6AA49B8ECAE66C8791BE904553CF216Fx8N" TargetMode="External"/><Relationship Id="rId10" Type="http://schemas.openxmlformats.org/officeDocument/2006/relationships/hyperlink" Target="consultantplus://offline/ref=5E15226B314332602E5299E16F1A3A52BDB688E97902AAC579F82F3E02E03B777330B2B9414445958BFE863EB7BD31FB2AC852FA7DA6EC2BO5z9N" TargetMode="External"/><Relationship Id="rId4" Type="http://schemas.openxmlformats.org/officeDocument/2006/relationships/hyperlink" Target="consultantplus://offline/ref=89EBEFB2FA22D6AA593E9391250B1505BE6DA267E51A7C5EE59659CA40E7707BBF5DA07A517C3F6D9474A05EE73DE6D53F1F2C938BE0A491O4x3N" TargetMode="External"/><Relationship Id="rId9" Type="http://schemas.openxmlformats.org/officeDocument/2006/relationships/hyperlink" Target="consultantplus://offline/ref=5E15226B314332602E5299E16F1A3A52BDB688E97902AAC579F82F3E02E03B777330B2B9414445958BFE863EB7BD31FB2AC852FA7DA6EC2BO5z9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32"/>
  <sheetViews>
    <sheetView tabSelected="1" zoomScale="106" zoomScaleNormal="106" workbookViewId="0">
      <selection activeCell="C132" sqref="C132"/>
    </sheetView>
  </sheetViews>
  <sheetFormatPr defaultRowHeight="15.75" x14ac:dyDescent="0.25"/>
  <cols>
    <col min="1" max="1" width="19.875" customWidth="1"/>
    <col min="2" max="2" width="63.875" customWidth="1"/>
    <col min="3" max="3" width="14" customWidth="1"/>
    <col min="4" max="4" width="13.375" customWidth="1"/>
    <col min="5" max="5" width="12.75" customWidth="1"/>
  </cols>
  <sheetData>
    <row r="1" spans="1:5" ht="106.5" customHeight="1" x14ac:dyDescent="0.25">
      <c r="C1" s="32" t="s">
        <v>183</v>
      </c>
      <c r="D1" s="32"/>
      <c r="E1" s="32"/>
    </row>
    <row r="2" spans="1:5" ht="40.35" customHeight="1" x14ac:dyDescent="0.25">
      <c r="A2" s="33" t="s">
        <v>184</v>
      </c>
      <c r="B2" s="33"/>
      <c r="C2" s="33"/>
      <c r="D2" s="33"/>
      <c r="E2" s="33"/>
    </row>
    <row r="3" spans="1:5" x14ac:dyDescent="0.25">
      <c r="E3" s="1" t="s">
        <v>0</v>
      </c>
    </row>
    <row r="4" spans="1:5" ht="38.25" x14ac:dyDescent="0.25">
      <c r="A4" s="3" t="s">
        <v>1</v>
      </c>
      <c r="B4" s="3" t="s">
        <v>2</v>
      </c>
      <c r="C4" s="3" t="s">
        <v>201</v>
      </c>
      <c r="D4" s="3" t="s">
        <v>202</v>
      </c>
      <c r="E4" s="3" t="s">
        <v>203</v>
      </c>
    </row>
    <row r="5" spans="1:5" x14ac:dyDescent="0.25">
      <c r="A5" s="13" t="s">
        <v>3</v>
      </c>
      <c r="B5" s="4" t="s">
        <v>4</v>
      </c>
      <c r="C5" s="5">
        <f>SUM(C6,C16,C25,C32,C37,C58,C64,C76,C79)</f>
        <v>374591000</v>
      </c>
      <c r="D5" s="5">
        <f>SUM(D6,D16,D25,D32,D37,D58,D64,D76,D79)</f>
        <v>378834000</v>
      </c>
      <c r="E5" s="5">
        <f>SUM(E6,E16,E25,E32,E37,E58,E64,E76,E79)</f>
        <v>401494000</v>
      </c>
    </row>
    <row r="6" spans="1:5" x14ac:dyDescent="0.25">
      <c r="A6" s="13" t="s">
        <v>5</v>
      </c>
      <c r="B6" s="4" t="s">
        <v>6</v>
      </c>
      <c r="C6" s="5">
        <f>SUM(C7)</f>
        <v>324669000</v>
      </c>
      <c r="D6" s="5">
        <f>SUM(D7)</f>
        <v>336023000</v>
      </c>
      <c r="E6" s="5">
        <f>SUM(E7)</f>
        <v>357502000</v>
      </c>
    </row>
    <row r="7" spans="1:5" x14ac:dyDescent="0.25">
      <c r="A7" s="8" t="s">
        <v>7</v>
      </c>
      <c r="B7" s="6" t="s">
        <v>8</v>
      </c>
      <c r="C7" s="7">
        <f>SUM(C8,C9,C10,C11,C12,C13,C14,C15)</f>
        <v>324669000</v>
      </c>
      <c r="D7" s="7">
        <f>SUM(D8,D9,D10,D11,D12,D13,D14,D15)</f>
        <v>336023000</v>
      </c>
      <c r="E7" s="7">
        <f>SUM(E8,E9,E10,E11,E12,E13,E14,E15)</f>
        <v>357502000</v>
      </c>
    </row>
    <row r="8" spans="1:5" ht="141" x14ac:dyDescent="0.25">
      <c r="A8" s="8" t="s">
        <v>9</v>
      </c>
      <c r="B8" s="6" t="s">
        <v>193</v>
      </c>
      <c r="C8" s="7">
        <v>312773000</v>
      </c>
      <c r="D8" s="7">
        <v>323520000</v>
      </c>
      <c r="E8" s="7">
        <v>344343000</v>
      </c>
    </row>
    <row r="9" spans="1:5" ht="102.75" x14ac:dyDescent="0.25">
      <c r="A9" s="8" t="s">
        <v>10</v>
      </c>
      <c r="B9" s="6" t="s">
        <v>194</v>
      </c>
      <c r="C9" s="7">
        <v>706000</v>
      </c>
      <c r="D9" s="7">
        <v>773000</v>
      </c>
      <c r="E9" s="7">
        <v>829000</v>
      </c>
    </row>
    <row r="10" spans="1:5" ht="90" x14ac:dyDescent="0.25">
      <c r="A10" s="8" t="s">
        <v>11</v>
      </c>
      <c r="B10" s="6" t="s">
        <v>198</v>
      </c>
      <c r="C10" s="7">
        <v>2125000</v>
      </c>
      <c r="D10" s="7">
        <v>2310000</v>
      </c>
      <c r="E10" s="7">
        <v>2449000</v>
      </c>
    </row>
    <row r="11" spans="1:5" ht="51.75" x14ac:dyDescent="0.25">
      <c r="A11" s="8" t="s">
        <v>192</v>
      </c>
      <c r="B11" s="6" t="s">
        <v>191</v>
      </c>
      <c r="C11" s="7">
        <v>190000</v>
      </c>
      <c r="D11" s="7">
        <v>207000</v>
      </c>
      <c r="E11" s="7">
        <v>226000</v>
      </c>
    </row>
    <row r="12" spans="1:5" ht="300.60000000000002" customHeight="1" x14ac:dyDescent="0.25">
      <c r="A12" s="8" t="s">
        <v>134</v>
      </c>
      <c r="B12" s="6" t="s">
        <v>195</v>
      </c>
      <c r="C12" s="7">
        <v>1114000</v>
      </c>
      <c r="D12" s="7">
        <v>1239000</v>
      </c>
      <c r="E12" s="7">
        <v>1355000</v>
      </c>
    </row>
    <row r="13" spans="1:5" ht="72" customHeight="1" x14ac:dyDescent="0.25">
      <c r="A13" s="8" t="s">
        <v>168</v>
      </c>
      <c r="B13" s="11" t="s">
        <v>196</v>
      </c>
      <c r="C13" s="7">
        <v>1883000</v>
      </c>
      <c r="D13" s="7">
        <v>1912000</v>
      </c>
      <c r="E13" s="7">
        <v>1946000</v>
      </c>
    </row>
    <row r="14" spans="1:5" ht="72" customHeight="1" x14ac:dyDescent="0.25">
      <c r="A14" s="8" t="s">
        <v>169</v>
      </c>
      <c r="B14" s="11" t="s">
        <v>197</v>
      </c>
      <c r="C14" s="7">
        <v>5738000</v>
      </c>
      <c r="D14" s="7">
        <v>5911000</v>
      </c>
      <c r="E14" s="7">
        <v>6190000</v>
      </c>
    </row>
    <row r="15" spans="1:5" ht="196.15" customHeight="1" x14ac:dyDescent="0.25">
      <c r="A15" s="8" t="s">
        <v>186</v>
      </c>
      <c r="B15" s="11" t="s">
        <v>185</v>
      </c>
      <c r="C15" s="7">
        <v>140000</v>
      </c>
      <c r="D15" s="7">
        <v>151000</v>
      </c>
      <c r="E15" s="7">
        <v>164000</v>
      </c>
    </row>
    <row r="16" spans="1:5" ht="26.25" x14ac:dyDescent="0.25">
      <c r="A16" s="13" t="s">
        <v>12</v>
      </c>
      <c r="B16" s="4" t="s">
        <v>13</v>
      </c>
      <c r="C16" s="5">
        <f>SUM(C17,C19,C21,C23)</f>
        <v>18504000</v>
      </c>
      <c r="D16" s="5">
        <f>SUM(D17,D19,D21,D23)</f>
        <v>18671000</v>
      </c>
      <c r="E16" s="5">
        <f>SUM(E17,E19,E21,E23)</f>
        <v>18990000</v>
      </c>
    </row>
    <row r="17" spans="1:5" ht="39" x14ac:dyDescent="0.25">
      <c r="A17" s="8" t="s">
        <v>14</v>
      </c>
      <c r="B17" s="6" t="s">
        <v>15</v>
      </c>
      <c r="C17" s="7">
        <f>C18</f>
        <v>9683000</v>
      </c>
      <c r="D17" s="7">
        <f>D18</f>
        <v>9758000</v>
      </c>
      <c r="E17" s="7">
        <f>E18</f>
        <v>9909000</v>
      </c>
    </row>
    <row r="18" spans="1:5" ht="64.5" x14ac:dyDescent="0.25">
      <c r="A18" s="8" t="s">
        <v>16</v>
      </c>
      <c r="B18" s="6" t="s">
        <v>135</v>
      </c>
      <c r="C18" s="7">
        <v>9683000</v>
      </c>
      <c r="D18" s="7">
        <v>9758000</v>
      </c>
      <c r="E18" s="7">
        <v>9909000</v>
      </c>
    </row>
    <row r="19" spans="1:5" ht="51.75" x14ac:dyDescent="0.25">
      <c r="A19" s="8" t="s">
        <v>17</v>
      </c>
      <c r="B19" s="6" t="s">
        <v>18</v>
      </c>
      <c r="C19" s="7">
        <f>C20</f>
        <v>47000</v>
      </c>
      <c r="D19" s="7">
        <f>D20</f>
        <v>47000</v>
      </c>
      <c r="E19" s="7">
        <f>E20</f>
        <v>48000</v>
      </c>
    </row>
    <row r="20" spans="1:5" ht="77.25" x14ac:dyDescent="0.25">
      <c r="A20" s="8" t="s">
        <v>19</v>
      </c>
      <c r="B20" s="6" t="s">
        <v>138</v>
      </c>
      <c r="C20" s="7">
        <v>47000</v>
      </c>
      <c r="D20" s="7">
        <v>47000</v>
      </c>
      <c r="E20" s="7">
        <v>48000</v>
      </c>
    </row>
    <row r="21" spans="1:5" ht="39" x14ac:dyDescent="0.25">
      <c r="A21" s="8" t="s">
        <v>20</v>
      </c>
      <c r="B21" s="6" t="s">
        <v>21</v>
      </c>
      <c r="C21" s="7">
        <f>C22</f>
        <v>9366000</v>
      </c>
      <c r="D21" s="7">
        <f>D22</f>
        <v>9438000</v>
      </c>
      <c r="E21" s="7">
        <f>E22</f>
        <v>9591000</v>
      </c>
    </row>
    <row r="22" spans="1:5" ht="64.5" x14ac:dyDescent="0.25">
      <c r="A22" s="8" t="s">
        <v>22</v>
      </c>
      <c r="B22" s="6" t="s">
        <v>136</v>
      </c>
      <c r="C22" s="7">
        <v>9366000</v>
      </c>
      <c r="D22" s="7">
        <v>9438000</v>
      </c>
      <c r="E22" s="7">
        <v>9591000</v>
      </c>
    </row>
    <row r="23" spans="1:5" ht="39" x14ac:dyDescent="0.25">
      <c r="A23" s="8" t="s">
        <v>23</v>
      </c>
      <c r="B23" s="6" t="s">
        <v>24</v>
      </c>
      <c r="C23" s="7">
        <f>C24</f>
        <v>-592000</v>
      </c>
      <c r="D23" s="7">
        <f>D24</f>
        <v>-572000</v>
      </c>
      <c r="E23" s="7">
        <f>E24</f>
        <v>-558000</v>
      </c>
    </row>
    <row r="24" spans="1:5" ht="64.5" x14ac:dyDescent="0.25">
      <c r="A24" s="8" t="s">
        <v>25</v>
      </c>
      <c r="B24" s="6" t="s">
        <v>137</v>
      </c>
      <c r="C24" s="7">
        <v>-592000</v>
      </c>
      <c r="D24" s="7">
        <v>-572000</v>
      </c>
      <c r="E24" s="7">
        <v>-558000</v>
      </c>
    </row>
    <row r="25" spans="1:5" x14ac:dyDescent="0.25">
      <c r="A25" s="13" t="s">
        <v>26</v>
      </c>
      <c r="B25" s="4" t="s">
        <v>27</v>
      </c>
      <c r="C25" s="5">
        <f>SUM(C26,C28,C30)</f>
        <v>1363000</v>
      </c>
      <c r="D25" s="5">
        <f>SUM(D26,D28,D30)</f>
        <v>1628000</v>
      </c>
      <c r="E25" s="5">
        <f>SUM(E26,E28,E30)</f>
        <v>2132000</v>
      </c>
    </row>
    <row r="26" spans="1:5" x14ac:dyDescent="0.25">
      <c r="A26" s="8" t="s">
        <v>28</v>
      </c>
      <c r="B26" s="6" t="s">
        <v>29</v>
      </c>
      <c r="C26" s="7">
        <f>C27</f>
        <v>2000</v>
      </c>
      <c r="D26" s="7">
        <f>D27</f>
        <v>2000</v>
      </c>
      <c r="E26" s="7">
        <f>E27</f>
        <v>2000</v>
      </c>
    </row>
    <row r="27" spans="1:5" x14ac:dyDescent="0.25">
      <c r="A27" s="8" t="s">
        <v>30</v>
      </c>
      <c r="B27" s="6" t="s">
        <v>29</v>
      </c>
      <c r="C27" s="7">
        <v>2000</v>
      </c>
      <c r="D27" s="7">
        <v>2000</v>
      </c>
      <c r="E27" s="7">
        <v>2000</v>
      </c>
    </row>
    <row r="28" spans="1:5" x14ac:dyDescent="0.25">
      <c r="A28" s="8" t="s">
        <v>31</v>
      </c>
      <c r="B28" s="6" t="s">
        <v>32</v>
      </c>
      <c r="C28" s="7">
        <f>C29</f>
        <v>1246000</v>
      </c>
      <c r="D28" s="7">
        <f>D29</f>
        <v>1359000</v>
      </c>
      <c r="E28" s="7">
        <f>E29</f>
        <v>1481000</v>
      </c>
    </row>
    <row r="29" spans="1:5" x14ac:dyDescent="0.25">
      <c r="A29" s="8" t="s">
        <v>33</v>
      </c>
      <c r="B29" s="6" t="s">
        <v>32</v>
      </c>
      <c r="C29" s="7">
        <v>1246000</v>
      </c>
      <c r="D29" s="7">
        <v>1359000</v>
      </c>
      <c r="E29" s="7">
        <v>1481000</v>
      </c>
    </row>
    <row r="30" spans="1:5" x14ac:dyDescent="0.25">
      <c r="A30" s="8" t="s">
        <v>34</v>
      </c>
      <c r="B30" s="6" t="s">
        <v>35</v>
      </c>
      <c r="C30" s="7">
        <f>C31</f>
        <v>115000</v>
      </c>
      <c r="D30" s="7">
        <f>D31</f>
        <v>267000</v>
      </c>
      <c r="E30" s="7">
        <f>E31</f>
        <v>649000</v>
      </c>
    </row>
    <row r="31" spans="1:5" ht="26.25" x14ac:dyDescent="0.25">
      <c r="A31" s="8" t="s">
        <v>36</v>
      </c>
      <c r="B31" s="6" t="s">
        <v>37</v>
      </c>
      <c r="C31" s="7">
        <v>115000</v>
      </c>
      <c r="D31" s="7">
        <v>267000</v>
      </c>
      <c r="E31" s="7">
        <v>649000</v>
      </c>
    </row>
    <row r="32" spans="1:5" x14ac:dyDescent="0.25">
      <c r="A32" s="8" t="s">
        <v>38</v>
      </c>
      <c r="B32" s="4" t="s">
        <v>39</v>
      </c>
      <c r="C32" s="5">
        <f>SUM(C33+C35)</f>
        <v>9325000</v>
      </c>
      <c r="D32" s="5">
        <f>SUM(D33+D35)</f>
        <v>9753000</v>
      </c>
      <c r="E32" s="5">
        <f>SUM(E33+E35)</f>
        <v>10201000</v>
      </c>
    </row>
    <row r="33" spans="1:5" ht="26.25" x14ac:dyDescent="0.25">
      <c r="A33" s="8" t="s">
        <v>40</v>
      </c>
      <c r="B33" s="6" t="s">
        <v>41</v>
      </c>
      <c r="C33" s="7">
        <f>C34</f>
        <v>9315000</v>
      </c>
      <c r="D33" s="7">
        <f>D34</f>
        <v>9743000</v>
      </c>
      <c r="E33" s="7">
        <f>E34</f>
        <v>10191000</v>
      </c>
    </row>
    <row r="34" spans="1:5" ht="26.25" x14ac:dyDescent="0.25">
      <c r="A34" s="8" t="s">
        <v>42</v>
      </c>
      <c r="B34" s="6" t="s">
        <v>43</v>
      </c>
      <c r="C34" s="7">
        <v>9315000</v>
      </c>
      <c r="D34" s="7">
        <v>9743000</v>
      </c>
      <c r="E34" s="7">
        <v>10191000</v>
      </c>
    </row>
    <row r="35" spans="1:5" ht="26.25" x14ac:dyDescent="0.25">
      <c r="A35" s="8" t="s">
        <v>189</v>
      </c>
      <c r="B35" s="6" t="s">
        <v>190</v>
      </c>
      <c r="C35" s="7">
        <f>C36</f>
        <v>10000</v>
      </c>
      <c r="D35" s="7">
        <f>D36</f>
        <v>10000</v>
      </c>
      <c r="E35" s="7">
        <f>E36</f>
        <v>10000</v>
      </c>
    </row>
    <row r="36" spans="1:5" ht="27" customHeight="1" x14ac:dyDescent="0.25">
      <c r="A36" s="8" t="s">
        <v>187</v>
      </c>
      <c r="B36" s="6" t="s">
        <v>188</v>
      </c>
      <c r="C36" s="7">
        <v>10000</v>
      </c>
      <c r="D36" s="7">
        <v>10000</v>
      </c>
      <c r="E36" s="7">
        <v>10000</v>
      </c>
    </row>
    <row r="37" spans="1:5" ht="28.5" customHeight="1" x14ac:dyDescent="0.25">
      <c r="A37" s="13" t="s">
        <v>44</v>
      </c>
      <c r="B37" s="4" t="s">
        <v>45</v>
      </c>
      <c r="C37" s="5">
        <f>SUM(C38,C50,C53)</f>
        <v>6001000</v>
      </c>
      <c r="D37" s="5">
        <f>SUM(D38,D50,D53)</f>
        <v>5185000</v>
      </c>
      <c r="E37" s="5">
        <f>SUM(E38,E50,E53)</f>
        <v>5193000</v>
      </c>
    </row>
    <row r="38" spans="1:5" ht="51.75" x14ac:dyDescent="0.25">
      <c r="A38" s="8" t="s">
        <v>46</v>
      </c>
      <c r="B38" s="6" t="s">
        <v>47</v>
      </c>
      <c r="C38" s="7">
        <f>SUM(C39,C42,C44)</f>
        <v>5532000</v>
      </c>
      <c r="D38" s="7">
        <f>SUM(D39,D42,D44)</f>
        <v>4707000</v>
      </c>
      <c r="E38" s="7">
        <f>SUM(E39,E42,E44)</f>
        <v>4707000</v>
      </c>
    </row>
    <row r="39" spans="1:5" ht="39" x14ac:dyDescent="0.25">
      <c r="A39" s="8" t="s">
        <v>48</v>
      </c>
      <c r="B39" s="6" t="s">
        <v>49</v>
      </c>
      <c r="C39" s="7">
        <f>SUM(C40,C41)</f>
        <v>4552000</v>
      </c>
      <c r="D39" s="7">
        <f>SUM(D40,D41)</f>
        <v>3727000</v>
      </c>
      <c r="E39" s="7">
        <f>SUM(E40,E41)</f>
        <v>3727000</v>
      </c>
    </row>
    <row r="40" spans="1:5" ht="64.5" x14ac:dyDescent="0.25">
      <c r="A40" s="8" t="s">
        <v>50</v>
      </c>
      <c r="B40" s="6" t="s">
        <v>139</v>
      </c>
      <c r="C40" s="7">
        <v>3896000</v>
      </c>
      <c r="D40" s="7">
        <v>3196000</v>
      </c>
      <c r="E40" s="7">
        <v>3196000</v>
      </c>
    </row>
    <row r="41" spans="1:5" ht="51.75" x14ac:dyDescent="0.25">
      <c r="A41" s="8" t="s">
        <v>51</v>
      </c>
      <c r="B41" s="6" t="s">
        <v>52</v>
      </c>
      <c r="C41" s="7">
        <v>656000</v>
      </c>
      <c r="D41" s="7">
        <v>531000</v>
      </c>
      <c r="E41" s="7">
        <v>531000</v>
      </c>
    </row>
    <row r="42" spans="1:5" ht="51.75" x14ac:dyDescent="0.25">
      <c r="A42" s="8" t="s">
        <v>53</v>
      </c>
      <c r="B42" s="6" t="s">
        <v>54</v>
      </c>
      <c r="C42" s="7">
        <f>C43</f>
        <v>41000</v>
      </c>
      <c r="D42" s="7">
        <f>D43</f>
        <v>41000</v>
      </c>
      <c r="E42" s="7">
        <f>E43</f>
        <v>41000</v>
      </c>
    </row>
    <row r="43" spans="1:5" ht="51.75" x14ac:dyDescent="0.25">
      <c r="A43" s="8" t="s">
        <v>55</v>
      </c>
      <c r="B43" s="6" t="s">
        <v>56</v>
      </c>
      <c r="C43" s="7">
        <v>41000</v>
      </c>
      <c r="D43" s="7">
        <v>41000</v>
      </c>
      <c r="E43" s="7">
        <v>41000</v>
      </c>
    </row>
    <row r="44" spans="1:5" x14ac:dyDescent="0.25">
      <c r="A44" s="34" t="s">
        <v>57</v>
      </c>
      <c r="B44" s="35" t="s">
        <v>140</v>
      </c>
      <c r="C44" s="36">
        <f>C47</f>
        <v>939000</v>
      </c>
      <c r="D44" s="36">
        <f>D47</f>
        <v>939000</v>
      </c>
      <c r="E44" s="36">
        <f>E47</f>
        <v>939000</v>
      </c>
    </row>
    <row r="45" spans="1:5" x14ac:dyDescent="0.25">
      <c r="A45" s="34"/>
      <c r="B45" s="35"/>
      <c r="C45" s="36"/>
      <c r="D45" s="36"/>
      <c r="E45" s="36"/>
    </row>
    <row r="46" spans="1:5" ht="21.6" customHeight="1" x14ac:dyDescent="0.25">
      <c r="A46" s="34"/>
      <c r="B46" s="35"/>
      <c r="C46" s="36"/>
      <c r="D46" s="36"/>
      <c r="E46" s="36"/>
    </row>
    <row r="47" spans="1:5" x14ac:dyDescent="0.25">
      <c r="A47" s="37" t="s">
        <v>58</v>
      </c>
      <c r="B47" s="35" t="s">
        <v>59</v>
      </c>
      <c r="C47" s="36">
        <v>939000</v>
      </c>
      <c r="D47" s="36">
        <v>939000</v>
      </c>
      <c r="E47" s="36">
        <v>939000</v>
      </c>
    </row>
    <row r="48" spans="1:5" x14ac:dyDescent="0.25">
      <c r="A48" s="37"/>
      <c r="B48" s="35"/>
      <c r="C48" s="36"/>
      <c r="D48" s="36"/>
      <c r="E48" s="36"/>
    </row>
    <row r="49" spans="1:5" ht="9.6" customHeight="1" x14ac:dyDescent="0.25">
      <c r="A49" s="37"/>
      <c r="B49" s="35"/>
      <c r="C49" s="36"/>
      <c r="D49" s="36"/>
      <c r="E49" s="36"/>
    </row>
    <row r="50" spans="1:5" ht="20.65" customHeight="1" x14ac:dyDescent="0.25">
      <c r="A50" s="8" t="s">
        <v>127</v>
      </c>
      <c r="B50" s="6" t="s">
        <v>128</v>
      </c>
      <c r="C50" s="7">
        <f t="shared" ref="C50:E51" si="0">C51</f>
        <v>50000</v>
      </c>
      <c r="D50" s="7">
        <f t="shared" si="0"/>
        <v>55000</v>
      </c>
      <c r="E50" s="7">
        <f t="shared" si="0"/>
        <v>60000</v>
      </c>
    </row>
    <row r="51" spans="1:5" ht="45.4" customHeight="1" x14ac:dyDescent="0.25">
      <c r="A51" s="8" t="s">
        <v>129</v>
      </c>
      <c r="B51" s="6" t="s">
        <v>130</v>
      </c>
      <c r="C51" s="7">
        <f t="shared" si="0"/>
        <v>50000</v>
      </c>
      <c r="D51" s="7">
        <f t="shared" si="0"/>
        <v>55000</v>
      </c>
      <c r="E51" s="7">
        <f t="shared" si="0"/>
        <v>60000</v>
      </c>
    </row>
    <row r="52" spans="1:5" ht="43.15" customHeight="1" x14ac:dyDescent="0.25">
      <c r="A52" s="8" t="s">
        <v>131</v>
      </c>
      <c r="B52" s="6" t="s">
        <v>141</v>
      </c>
      <c r="C52" s="7">
        <v>50000</v>
      </c>
      <c r="D52" s="7">
        <v>55000</v>
      </c>
      <c r="E52" s="7">
        <v>60000</v>
      </c>
    </row>
    <row r="53" spans="1:5" ht="51.75" x14ac:dyDescent="0.25">
      <c r="A53" s="8" t="s">
        <v>60</v>
      </c>
      <c r="B53" s="6" t="s">
        <v>61</v>
      </c>
      <c r="C53" s="7">
        <f>C54+C56</f>
        <v>419000</v>
      </c>
      <c r="D53" s="7">
        <f>D54+D56</f>
        <v>423000</v>
      </c>
      <c r="E53" s="7">
        <f>E54+E56</f>
        <v>426000</v>
      </c>
    </row>
    <row r="54" spans="1:5" ht="51.75" x14ac:dyDescent="0.25">
      <c r="A54" s="8" t="s">
        <v>62</v>
      </c>
      <c r="B54" s="6" t="s">
        <v>63</v>
      </c>
      <c r="C54" s="7">
        <f t="shared" ref="C54:E54" si="1">C55</f>
        <v>216000</v>
      </c>
      <c r="D54" s="7">
        <f t="shared" si="1"/>
        <v>220000</v>
      </c>
      <c r="E54" s="7">
        <f t="shared" si="1"/>
        <v>223000</v>
      </c>
    </row>
    <row r="55" spans="1:5" ht="51.75" x14ac:dyDescent="0.25">
      <c r="A55" s="8" t="s">
        <v>64</v>
      </c>
      <c r="B55" s="6" t="s">
        <v>65</v>
      </c>
      <c r="C55" s="7">
        <v>216000</v>
      </c>
      <c r="D55" s="7">
        <v>220000</v>
      </c>
      <c r="E55" s="7">
        <v>223000</v>
      </c>
    </row>
    <row r="56" spans="1:5" ht="64.5" x14ac:dyDescent="0.25">
      <c r="A56" s="8" t="s">
        <v>182</v>
      </c>
      <c r="B56" s="6" t="s">
        <v>199</v>
      </c>
      <c r="C56" s="7">
        <f>C57</f>
        <v>203000</v>
      </c>
      <c r="D56" s="7">
        <f>D57</f>
        <v>203000</v>
      </c>
      <c r="E56" s="7">
        <f>E57</f>
        <v>203000</v>
      </c>
    </row>
    <row r="57" spans="1:5" ht="64.5" x14ac:dyDescent="0.25">
      <c r="A57" s="8" t="s">
        <v>181</v>
      </c>
      <c r="B57" s="6" t="s">
        <v>180</v>
      </c>
      <c r="C57" s="7">
        <v>203000</v>
      </c>
      <c r="D57" s="7">
        <v>203000</v>
      </c>
      <c r="E57" s="7">
        <v>203000</v>
      </c>
    </row>
    <row r="58" spans="1:5" x14ac:dyDescent="0.25">
      <c r="A58" s="13" t="s">
        <v>66</v>
      </c>
      <c r="B58" s="4" t="s">
        <v>67</v>
      </c>
      <c r="C58" s="5">
        <f>SUM(C60,C61,C63)</f>
        <v>703000</v>
      </c>
      <c r="D58" s="5">
        <f>SUM(D60,D61,D63)</f>
        <v>703000</v>
      </c>
      <c r="E58" s="5">
        <f>SUM(E60,E61,E63)</f>
        <v>703000</v>
      </c>
    </row>
    <row r="59" spans="1:5" x14ac:dyDescent="0.25">
      <c r="A59" s="8" t="s">
        <v>68</v>
      </c>
      <c r="B59" s="6" t="s">
        <v>69</v>
      </c>
      <c r="C59" s="7">
        <f>SUM(C60,C61,C62)</f>
        <v>703000</v>
      </c>
      <c r="D59" s="7">
        <f>SUM(D60,D61,D62)</f>
        <v>703000</v>
      </c>
      <c r="E59" s="7">
        <f>SUM(E60,E61,E62)</f>
        <v>703000</v>
      </c>
    </row>
    <row r="60" spans="1:5" ht="26.25" x14ac:dyDescent="0.25">
      <c r="A60" s="8" t="s">
        <v>70</v>
      </c>
      <c r="B60" s="6" t="s">
        <v>71</v>
      </c>
      <c r="C60" s="7">
        <v>110000</v>
      </c>
      <c r="D60" s="7">
        <v>110000</v>
      </c>
      <c r="E60" s="7">
        <v>110000</v>
      </c>
    </row>
    <row r="61" spans="1:5" x14ac:dyDescent="0.25">
      <c r="A61" s="8" t="s">
        <v>72</v>
      </c>
      <c r="B61" s="6" t="s">
        <v>73</v>
      </c>
      <c r="C61" s="7">
        <v>543000</v>
      </c>
      <c r="D61" s="7">
        <v>543000</v>
      </c>
      <c r="E61" s="7">
        <v>543000</v>
      </c>
    </row>
    <row r="62" spans="1:5" x14ac:dyDescent="0.25">
      <c r="A62" s="8" t="s">
        <v>74</v>
      </c>
      <c r="B62" s="6" t="s">
        <v>75</v>
      </c>
      <c r="C62" s="7">
        <f>SUM(C63)</f>
        <v>50000</v>
      </c>
      <c r="D62" s="7">
        <f>SUM(D63)</f>
        <v>50000</v>
      </c>
      <c r="E62" s="7">
        <f>SUM(E63)</f>
        <v>50000</v>
      </c>
    </row>
    <row r="63" spans="1:5" x14ac:dyDescent="0.25">
      <c r="A63" s="8" t="s">
        <v>76</v>
      </c>
      <c r="B63" s="6" t="s">
        <v>77</v>
      </c>
      <c r="C63" s="7">
        <v>50000</v>
      </c>
      <c r="D63" s="7">
        <v>50000</v>
      </c>
      <c r="E63" s="7">
        <v>50000</v>
      </c>
    </row>
    <row r="64" spans="1:5" ht="33" customHeight="1" x14ac:dyDescent="0.25">
      <c r="A64" s="13" t="s">
        <v>78</v>
      </c>
      <c r="B64" s="4" t="s">
        <v>79</v>
      </c>
      <c r="C64" s="5">
        <f>SUM(C65,C69,C72)</f>
        <v>12052000</v>
      </c>
      <c r="D64" s="5">
        <f>SUM(D65,D69,D72)</f>
        <v>4897000</v>
      </c>
      <c r="E64" s="5">
        <f>SUM(E65,E69,E72)</f>
        <v>4799000</v>
      </c>
    </row>
    <row r="65" spans="1:5" ht="51.75" x14ac:dyDescent="0.25">
      <c r="A65" s="8" t="s">
        <v>162</v>
      </c>
      <c r="B65" s="6" t="s">
        <v>163</v>
      </c>
      <c r="C65" s="7">
        <f t="shared" ref="C65:E66" si="2">C66</f>
        <v>2125000</v>
      </c>
      <c r="D65" s="7">
        <f t="shared" si="2"/>
        <v>1752000</v>
      </c>
      <c r="E65" s="7">
        <f t="shared" si="2"/>
        <v>1654000</v>
      </c>
    </row>
    <row r="66" spans="1:5" ht="51.75" x14ac:dyDescent="0.25">
      <c r="A66" s="8" t="s">
        <v>164</v>
      </c>
      <c r="B66" s="6" t="s">
        <v>165</v>
      </c>
      <c r="C66" s="7">
        <f t="shared" si="2"/>
        <v>2125000</v>
      </c>
      <c r="D66" s="7">
        <f t="shared" si="2"/>
        <v>1752000</v>
      </c>
      <c r="E66" s="7">
        <f t="shared" si="2"/>
        <v>1654000</v>
      </c>
    </row>
    <row r="67" spans="1:5" ht="66.599999999999994" customHeight="1" x14ac:dyDescent="0.25">
      <c r="A67" s="8" t="s">
        <v>166</v>
      </c>
      <c r="B67" s="6" t="s">
        <v>167</v>
      </c>
      <c r="C67" s="7">
        <v>2125000</v>
      </c>
      <c r="D67" s="7">
        <v>1752000</v>
      </c>
      <c r="E67" s="7">
        <v>1654000</v>
      </c>
    </row>
    <row r="68" spans="1:5" ht="26.25" x14ac:dyDescent="0.25">
      <c r="A68" s="8" t="s">
        <v>80</v>
      </c>
      <c r="B68" s="6" t="s">
        <v>81</v>
      </c>
      <c r="C68" s="7">
        <f>SUM(C69)</f>
        <v>9850000</v>
      </c>
      <c r="D68" s="7">
        <f>SUM(D69)</f>
        <v>3100000</v>
      </c>
      <c r="E68" s="7">
        <f>SUM(E69)</f>
        <v>3100000</v>
      </c>
    </row>
    <row r="69" spans="1:5" ht="26.25" x14ac:dyDescent="0.25">
      <c r="A69" s="8" t="s">
        <v>82</v>
      </c>
      <c r="B69" s="6" t="s">
        <v>83</v>
      </c>
      <c r="C69" s="7">
        <f>SUM(C70,C71)</f>
        <v>9850000</v>
      </c>
      <c r="D69" s="7">
        <f>SUM(D70,D71)</f>
        <v>3100000</v>
      </c>
      <c r="E69" s="7">
        <f>SUM(E70,E71)</f>
        <v>3100000</v>
      </c>
    </row>
    <row r="70" spans="1:5" ht="39" x14ac:dyDescent="0.25">
      <c r="A70" s="8" t="s">
        <v>84</v>
      </c>
      <c r="B70" s="6" t="s">
        <v>142</v>
      </c>
      <c r="C70" s="7">
        <v>9700000</v>
      </c>
      <c r="D70" s="7">
        <v>3000000</v>
      </c>
      <c r="E70" s="7">
        <v>3000000</v>
      </c>
    </row>
    <row r="71" spans="1:5" ht="26.25" x14ac:dyDescent="0.25">
      <c r="A71" s="8" t="s">
        <v>85</v>
      </c>
      <c r="B71" s="6" t="s">
        <v>86</v>
      </c>
      <c r="C71" s="7">
        <v>150000</v>
      </c>
      <c r="D71" s="7">
        <v>100000</v>
      </c>
      <c r="E71" s="7">
        <v>100000</v>
      </c>
    </row>
    <row r="72" spans="1:5" ht="51.75" x14ac:dyDescent="0.25">
      <c r="A72" s="8" t="s">
        <v>87</v>
      </c>
      <c r="B72" s="6" t="s">
        <v>88</v>
      </c>
      <c r="C72" s="7">
        <f>C73</f>
        <v>77000</v>
      </c>
      <c r="D72" s="7">
        <f>D73</f>
        <v>45000</v>
      </c>
      <c r="E72" s="7">
        <f>E73</f>
        <v>45000</v>
      </c>
    </row>
    <row r="73" spans="1:5" ht="39" x14ac:dyDescent="0.25">
      <c r="A73" s="8" t="s">
        <v>89</v>
      </c>
      <c r="B73" s="6" t="s">
        <v>90</v>
      </c>
      <c r="C73" s="7">
        <f>C74+C75</f>
        <v>77000</v>
      </c>
      <c r="D73" s="7">
        <f>D74+D75</f>
        <v>45000</v>
      </c>
      <c r="E73" s="7">
        <f>E74+E75</f>
        <v>45000</v>
      </c>
    </row>
    <row r="74" spans="1:5" ht="68.849999999999994" customHeight="1" x14ac:dyDescent="0.25">
      <c r="A74" s="8" t="s">
        <v>132</v>
      </c>
      <c r="B74" s="6" t="s">
        <v>133</v>
      </c>
      <c r="C74" s="7">
        <v>36000</v>
      </c>
      <c r="D74" s="7">
        <v>24000</v>
      </c>
      <c r="E74" s="7">
        <v>24000</v>
      </c>
    </row>
    <row r="75" spans="1:5" ht="57" customHeight="1" x14ac:dyDescent="0.25">
      <c r="A75" s="8" t="s">
        <v>91</v>
      </c>
      <c r="B75" s="6" t="s">
        <v>92</v>
      </c>
      <c r="C75" s="7">
        <v>41000</v>
      </c>
      <c r="D75" s="7">
        <v>21000</v>
      </c>
      <c r="E75" s="7">
        <v>21000</v>
      </c>
    </row>
    <row r="76" spans="1:5" x14ac:dyDescent="0.25">
      <c r="A76" s="13" t="s">
        <v>93</v>
      </c>
      <c r="B76" s="4" t="s">
        <v>94</v>
      </c>
      <c r="C76" s="5">
        <f>SUM(C77)</f>
        <v>20000</v>
      </c>
      <c r="D76" s="5">
        <f>SUM(D77)</f>
        <v>20000</v>
      </c>
      <c r="E76" s="5">
        <f>SUM(E77)</f>
        <v>20000</v>
      </c>
    </row>
    <row r="77" spans="1:5" ht="26.25" x14ac:dyDescent="0.25">
      <c r="A77" s="8" t="s">
        <v>95</v>
      </c>
      <c r="B77" s="6" t="s">
        <v>96</v>
      </c>
      <c r="C77" s="7">
        <f>C78</f>
        <v>20000</v>
      </c>
      <c r="D77" s="7">
        <f>D78</f>
        <v>20000</v>
      </c>
      <c r="E77" s="7">
        <f>E78</f>
        <v>20000</v>
      </c>
    </row>
    <row r="78" spans="1:5" ht="26.25" x14ac:dyDescent="0.25">
      <c r="A78" s="8" t="s">
        <v>97</v>
      </c>
      <c r="B78" s="6" t="s">
        <v>98</v>
      </c>
      <c r="C78" s="7">
        <v>20000</v>
      </c>
      <c r="D78" s="7">
        <v>20000</v>
      </c>
      <c r="E78" s="7">
        <v>20000</v>
      </c>
    </row>
    <row r="79" spans="1:5" x14ac:dyDescent="0.25">
      <c r="A79" s="13" t="s">
        <v>99</v>
      </c>
      <c r="B79" s="4" t="s">
        <v>100</v>
      </c>
      <c r="C79" s="5">
        <f>SUM(C80,C99,C101,C103,C106)</f>
        <v>1954000</v>
      </c>
      <c r="D79" s="5">
        <f>SUM(D80,D99,D101,D103,D106)</f>
        <v>1954000</v>
      </c>
      <c r="E79" s="5">
        <f>SUM(E80,E99,E101,E103,E106)</f>
        <v>1954000</v>
      </c>
    </row>
    <row r="80" spans="1:5" ht="25.15" customHeight="1" x14ac:dyDescent="0.25">
      <c r="A80" s="8" t="s">
        <v>101</v>
      </c>
      <c r="B80" s="12" t="s">
        <v>102</v>
      </c>
      <c r="C80" s="7">
        <f>SUM(C81,C83,C85,C87,C89,C91,C93,C95,C97)</f>
        <v>1075000</v>
      </c>
      <c r="D80" s="7">
        <f>SUM(D81,D83,D85,D87,D89,D91,D93,D95,D97)</f>
        <v>1075000</v>
      </c>
      <c r="E80" s="7">
        <f>SUM(E81,E83,E85,E87,E89,E91,E93,E95,E97)</f>
        <v>1075000</v>
      </c>
    </row>
    <row r="81" spans="1:5" s="2" customFormat="1" ht="38.25" x14ac:dyDescent="0.2">
      <c r="A81" s="8" t="s">
        <v>103</v>
      </c>
      <c r="B81" s="9" t="s">
        <v>143</v>
      </c>
      <c r="C81" s="7">
        <f>SUM(C82)</f>
        <v>24000</v>
      </c>
      <c r="D81" s="7">
        <f>SUM(D82)</f>
        <v>24000</v>
      </c>
      <c r="E81" s="7">
        <f>SUM(E82)</f>
        <v>24000</v>
      </c>
    </row>
    <row r="82" spans="1:5" s="2" customFormat="1" ht="51.4" customHeight="1" x14ac:dyDescent="0.2">
      <c r="A82" s="8" t="s">
        <v>104</v>
      </c>
      <c r="B82" s="9" t="s">
        <v>145</v>
      </c>
      <c r="C82" s="7">
        <v>24000</v>
      </c>
      <c r="D82" s="7">
        <v>24000</v>
      </c>
      <c r="E82" s="7">
        <v>24000</v>
      </c>
    </row>
    <row r="83" spans="1:5" s="2" customFormat="1" ht="51" x14ac:dyDescent="0.2">
      <c r="A83" s="8" t="s">
        <v>105</v>
      </c>
      <c r="B83" s="9" t="s">
        <v>144</v>
      </c>
      <c r="C83" s="7">
        <f>SUM(C84)</f>
        <v>192000</v>
      </c>
      <c r="D83" s="7">
        <f>SUM(D84)</f>
        <v>192000</v>
      </c>
      <c r="E83" s="7">
        <f>SUM(E84)</f>
        <v>192000</v>
      </c>
    </row>
    <row r="84" spans="1:5" s="2" customFormat="1" ht="65.45" customHeight="1" x14ac:dyDescent="0.2">
      <c r="A84" s="8" t="s">
        <v>106</v>
      </c>
      <c r="B84" s="10" t="s">
        <v>146</v>
      </c>
      <c r="C84" s="7">
        <v>192000</v>
      </c>
      <c r="D84" s="7">
        <v>192000</v>
      </c>
      <c r="E84" s="7">
        <v>192000</v>
      </c>
    </row>
    <row r="85" spans="1:5" s="2" customFormat="1" ht="38.25" x14ac:dyDescent="0.2">
      <c r="A85" s="8" t="s">
        <v>107</v>
      </c>
      <c r="B85" s="9" t="s">
        <v>147</v>
      </c>
      <c r="C85" s="7">
        <f>SUM(C86)</f>
        <v>253000</v>
      </c>
      <c r="D85" s="7">
        <f>SUM(D86)</f>
        <v>253000</v>
      </c>
      <c r="E85" s="7">
        <f>SUM(E86)</f>
        <v>253000</v>
      </c>
    </row>
    <row r="86" spans="1:5" s="2" customFormat="1" ht="51.4" customHeight="1" x14ac:dyDescent="0.2">
      <c r="A86" s="8" t="s">
        <v>108</v>
      </c>
      <c r="B86" s="9" t="s">
        <v>148</v>
      </c>
      <c r="C86" s="7">
        <v>253000</v>
      </c>
      <c r="D86" s="7">
        <v>253000</v>
      </c>
      <c r="E86" s="7">
        <v>253000</v>
      </c>
    </row>
    <row r="87" spans="1:5" s="2" customFormat="1" ht="38.25" customHeight="1" x14ac:dyDescent="0.2">
      <c r="A87" s="8" t="s">
        <v>111</v>
      </c>
      <c r="B87" s="9" t="s">
        <v>176</v>
      </c>
      <c r="C87" s="7">
        <f>SUM(C88,)</f>
        <v>24000</v>
      </c>
      <c r="D87" s="7">
        <f>SUM(D88,)</f>
        <v>24000</v>
      </c>
      <c r="E87" s="7">
        <f>SUM(E88,)</f>
        <v>24000</v>
      </c>
    </row>
    <row r="88" spans="1:5" s="2" customFormat="1" ht="65.45" customHeight="1" x14ac:dyDescent="0.2">
      <c r="A88" s="8" t="s">
        <v>112</v>
      </c>
      <c r="B88" s="9" t="s">
        <v>177</v>
      </c>
      <c r="C88" s="7">
        <v>24000</v>
      </c>
      <c r="D88" s="7">
        <v>24000</v>
      </c>
      <c r="E88" s="7">
        <v>24000</v>
      </c>
    </row>
    <row r="89" spans="1:5" s="2" customFormat="1" ht="51" x14ac:dyDescent="0.2">
      <c r="A89" s="8" t="s">
        <v>113</v>
      </c>
      <c r="B89" s="9" t="s">
        <v>149</v>
      </c>
      <c r="C89" s="7">
        <f>SUM(C90)</f>
        <v>6000</v>
      </c>
      <c r="D89" s="7">
        <f>SUM(D90)</f>
        <v>6000</v>
      </c>
      <c r="E89" s="7">
        <f>SUM(E90)</f>
        <v>6000</v>
      </c>
    </row>
    <row r="90" spans="1:5" s="2" customFormat="1" ht="63.95" customHeight="1" x14ac:dyDescent="0.2">
      <c r="A90" s="8" t="s">
        <v>114</v>
      </c>
      <c r="B90" s="9" t="s">
        <v>150</v>
      </c>
      <c r="C90" s="7">
        <v>6000</v>
      </c>
      <c r="D90" s="7">
        <v>6000</v>
      </c>
      <c r="E90" s="7">
        <v>6000</v>
      </c>
    </row>
    <row r="91" spans="1:5" s="2" customFormat="1" ht="66" customHeight="1" x14ac:dyDescent="0.2">
      <c r="A91" s="8" t="s">
        <v>115</v>
      </c>
      <c r="B91" s="9" t="s">
        <v>178</v>
      </c>
      <c r="C91" s="7">
        <f>SUM(C92)</f>
        <v>3000</v>
      </c>
      <c r="D91" s="7">
        <f>SUM(D92)</f>
        <v>3000</v>
      </c>
      <c r="E91" s="7">
        <f>SUM(E92)</f>
        <v>3000</v>
      </c>
    </row>
    <row r="92" spans="1:5" s="2" customFormat="1" ht="89.25" x14ac:dyDescent="0.2">
      <c r="A92" s="8" t="s">
        <v>116</v>
      </c>
      <c r="B92" s="9" t="s">
        <v>179</v>
      </c>
      <c r="C92" s="7">
        <v>3000</v>
      </c>
      <c r="D92" s="7">
        <v>3000</v>
      </c>
      <c r="E92" s="7">
        <v>3000</v>
      </c>
    </row>
    <row r="93" spans="1:5" s="2" customFormat="1" ht="39.4" customHeight="1" x14ac:dyDescent="0.2">
      <c r="A93" s="8" t="s">
        <v>117</v>
      </c>
      <c r="B93" s="9" t="s">
        <v>151</v>
      </c>
      <c r="C93" s="7">
        <f>SUM(C94)</f>
        <v>36000</v>
      </c>
      <c r="D93" s="7">
        <f>SUM(D94)</f>
        <v>36000</v>
      </c>
      <c r="E93" s="7">
        <f>SUM(E94)</f>
        <v>36000</v>
      </c>
    </row>
    <row r="94" spans="1:5" s="2" customFormat="1" ht="51" x14ac:dyDescent="0.2">
      <c r="A94" s="8" t="s">
        <v>118</v>
      </c>
      <c r="B94" s="9" t="s">
        <v>152</v>
      </c>
      <c r="C94" s="7">
        <v>36000</v>
      </c>
      <c r="D94" s="7">
        <v>36000</v>
      </c>
      <c r="E94" s="7">
        <v>36000</v>
      </c>
    </row>
    <row r="95" spans="1:5" s="2" customFormat="1" ht="40.15" customHeight="1" x14ac:dyDescent="0.2">
      <c r="A95" s="8" t="s">
        <v>119</v>
      </c>
      <c r="B95" s="9" t="s">
        <v>153</v>
      </c>
      <c r="C95" s="7">
        <f>SUM(C96)</f>
        <v>6000</v>
      </c>
      <c r="D95" s="7">
        <f>SUM(D96)</f>
        <v>6000</v>
      </c>
      <c r="E95" s="7">
        <f>SUM(E96)</f>
        <v>6000</v>
      </c>
    </row>
    <row r="96" spans="1:5" s="2" customFormat="1" ht="51.4" customHeight="1" x14ac:dyDescent="0.2">
      <c r="A96" s="8" t="s">
        <v>120</v>
      </c>
      <c r="B96" s="9" t="s">
        <v>154</v>
      </c>
      <c r="C96" s="7">
        <v>6000</v>
      </c>
      <c r="D96" s="7">
        <v>6000</v>
      </c>
      <c r="E96" s="7">
        <v>6000</v>
      </c>
    </row>
    <row r="97" spans="1:5" s="2" customFormat="1" ht="53.85" customHeight="1" x14ac:dyDescent="0.2">
      <c r="A97" s="8" t="s">
        <v>109</v>
      </c>
      <c r="B97" s="9" t="s">
        <v>155</v>
      </c>
      <c r="C97" s="7">
        <f>SUM(C98)</f>
        <v>531000</v>
      </c>
      <c r="D97" s="7">
        <f>SUM(D98)</f>
        <v>531000</v>
      </c>
      <c r="E97" s="7">
        <f>SUM(E98)</f>
        <v>531000</v>
      </c>
    </row>
    <row r="98" spans="1:5" s="2" customFormat="1" ht="51" x14ac:dyDescent="0.2">
      <c r="A98" s="8" t="s">
        <v>110</v>
      </c>
      <c r="B98" s="9" t="s">
        <v>156</v>
      </c>
      <c r="C98" s="7">
        <v>531000</v>
      </c>
      <c r="D98" s="7">
        <v>531000</v>
      </c>
      <c r="E98" s="7">
        <v>531000</v>
      </c>
    </row>
    <row r="99" spans="1:5" s="2" customFormat="1" ht="81.2" customHeight="1" x14ac:dyDescent="0.2">
      <c r="A99" s="8" t="s">
        <v>121</v>
      </c>
      <c r="B99" s="9" t="s">
        <v>122</v>
      </c>
      <c r="C99" s="7">
        <f>SUM(C100)</f>
        <v>390000</v>
      </c>
      <c r="D99" s="7">
        <f>SUM(D100)</f>
        <v>390000</v>
      </c>
      <c r="E99" s="7">
        <f>SUM(E100)</f>
        <v>390000</v>
      </c>
    </row>
    <row r="100" spans="1:5" s="2" customFormat="1" ht="90.75" customHeight="1" x14ac:dyDescent="0.2">
      <c r="A100" s="8" t="s">
        <v>157</v>
      </c>
      <c r="B100" s="9" t="s">
        <v>123</v>
      </c>
      <c r="C100" s="7">
        <v>390000</v>
      </c>
      <c r="D100" s="7">
        <v>390000</v>
      </c>
      <c r="E100" s="7">
        <v>390000</v>
      </c>
    </row>
    <row r="101" spans="1:5" s="2" customFormat="1" ht="28.9" customHeight="1" x14ac:dyDescent="0.2">
      <c r="A101" s="8" t="s">
        <v>158</v>
      </c>
      <c r="B101" s="9" t="s">
        <v>160</v>
      </c>
      <c r="C101" s="7">
        <f>C102</f>
        <v>12000</v>
      </c>
      <c r="D101" s="7">
        <f>D102</f>
        <v>12000</v>
      </c>
      <c r="E101" s="7">
        <f>E102</f>
        <v>12000</v>
      </c>
    </row>
    <row r="102" spans="1:5" s="2" customFormat="1" ht="42.6" customHeight="1" x14ac:dyDescent="0.2">
      <c r="A102" s="8" t="s">
        <v>159</v>
      </c>
      <c r="B102" s="9" t="s">
        <v>161</v>
      </c>
      <c r="C102" s="7">
        <v>12000</v>
      </c>
      <c r="D102" s="7">
        <v>12000</v>
      </c>
      <c r="E102" s="7">
        <v>12000</v>
      </c>
    </row>
    <row r="103" spans="1:5" s="2" customFormat="1" ht="69" customHeight="1" x14ac:dyDescent="0.2">
      <c r="A103" s="8" t="s">
        <v>170</v>
      </c>
      <c r="B103" s="9" t="s">
        <v>171</v>
      </c>
      <c r="C103" s="7">
        <f t="shared" ref="C103:E104" si="3">C104</f>
        <v>127000</v>
      </c>
      <c r="D103" s="7">
        <f t="shared" si="3"/>
        <v>127000</v>
      </c>
      <c r="E103" s="7">
        <f t="shared" si="3"/>
        <v>127000</v>
      </c>
    </row>
    <row r="104" spans="1:5" s="2" customFormat="1" ht="44.45" customHeight="1" x14ac:dyDescent="0.2">
      <c r="A104" s="8" t="s">
        <v>172</v>
      </c>
      <c r="B104" s="9" t="s">
        <v>173</v>
      </c>
      <c r="C104" s="7">
        <f t="shared" si="3"/>
        <v>127000</v>
      </c>
      <c r="D104" s="7">
        <f t="shared" si="3"/>
        <v>127000</v>
      </c>
      <c r="E104" s="7">
        <f t="shared" si="3"/>
        <v>127000</v>
      </c>
    </row>
    <row r="105" spans="1:5" s="2" customFormat="1" ht="53.45" customHeight="1" x14ac:dyDescent="0.2">
      <c r="A105" s="8" t="s">
        <v>174</v>
      </c>
      <c r="B105" s="9" t="s">
        <v>175</v>
      </c>
      <c r="C105" s="7">
        <v>127000</v>
      </c>
      <c r="D105" s="7">
        <v>127000</v>
      </c>
      <c r="E105" s="7">
        <v>127000</v>
      </c>
    </row>
    <row r="106" spans="1:5" s="2" customFormat="1" ht="15.6" customHeight="1" x14ac:dyDescent="0.2">
      <c r="A106" s="8" t="s">
        <v>124</v>
      </c>
      <c r="B106" s="10" t="s">
        <v>125</v>
      </c>
      <c r="C106" s="7">
        <f>SUM(C107)</f>
        <v>350000</v>
      </c>
      <c r="D106" s="7">
        <f>SUM(D107)</f>
        <v>350000</v>
      </c>
      <c r="E106" s="7">
        <f>SUM(E107)</f>
        <v>350000</v>
      </c>
    </row>
    <row r="107" spans="1:5" s="2" customFormat="1" ht="120.6" customHeight="1" x14ac:dyDescent="0.2">
      <c r="A107" s="8" t="s">
        <v>126</v>
      </c>
      <c r="B107" s="10" t="s">
        <v>200</v>
      </c>
      <c r="C107" s="7">
        <v>350000</v>
      </c>
      <c r="D107" s="7">
        <v>350000</v>
      </c>
      <c r="E107" s="7">
        <v>350000</v>
      </c>
    </row>
    <row r="108" spans="1:5" x14ac:dyDescent="0.25">
      <c r="A108" s="14" t="s">
        <v>204</v>
      </c>
      <c r="B108" s="15" t="s">
        <v>205</v>
      </c>
      <c r="C108" s="5">
        <f>SUM(C109)</f>
        <v>707209923.29999995</v>
      </c>
      <c r="D108" s="5">
        <f>SUM(D109)</f>
        <v>665483784.99000001</v>
      </c>
      <c r="E108" s="5">
        <f t="shared" ref="E108" si="4">SUM(E109)</f>
        <v>669130095.74000001</v>
      </c>
    </row>
    <row r="109" spans="1:5" ht="26.25" x14ac:dyDescent="0.25">
      <c r="A109" s="16" t="s">
        <v>206</v>
      </c>
      <c r="B109" s="16" t="s">
        <v>207</v>
      </c>
      <c r="C109" s="17">
        <f>SUM(C110+C113+C122+C127)</f>
        <v>707209923.29999995</v>
      </c>
      <c r="D109" s="17">
        <f>SUM(D110+D113+D122+D127)</f>
        <v>665483784.99000001</v>
      </c>
      <c r="E109" s="17">
        <f>SUM(E110+E113+E122+E127)</f>
        <v>669130095.74000001</v>
      </c>
    </row>
    <row r="110" spans="1:5" x14ac:dyDescent="0.25">
      <c r="A110" s="16" t="s">
        <v>208</v>
      </c>
      <c r="B110" s="16" t="s">
        <v>209</v>
      </c>
      <c r="C110" s="17">
        <f>SUM(C111:C112)</f>
        <v>64332000</v>
      </c>
      <c r="D110" s="17">
        <f>SUM(D111:D112)</f>
        <v>8139000</v>
      </c>
      <c r="E110" s="17">
        <f t="shared" ref="E110" si="5">SUM(E111:E112)</f>
        <v>6179000</v>
      </c>
    </row>
    <row r="111" spans="1:5" ht="26.25" x14ac:dyDescent="0.25">
      <c r="A111" s="18" t="s">
        <v>210</v>
      </c>
      <c r="B111" s="18" t="s">
        <v>211</v>
      </c>
      <c r="C111" s="19">
        <v>51042000</v>
      </c>
      <c r="D111" s="19">
        <v>8139000</v>
      </c>
      <c r="E111" s="19">
        <v>6179000</v>
      </c>
    </row>
    <row r="112" spans="1:5" ht="26.25" x14ac:dyDescent="0.25">
      <c r="A112" s="18" t="s">
        <v>212</v>
      </c>
      <c r="B112" s="18" t="s">
        <v>213</v>
      </c>
      <c r="C112" s="19">
        <v>13290000</v>
      </c>
      <c r="D112" s="19"/>
      <c r="E112" s="19"/>
    </row>
    <row r="113" spans="1:5" ht="26.25" x14ac:dyDescent="0.25">
      <c r="A113" s="16" t="s">
        <v>214</v>
      </c>
      <c r="B113" s="20" t="s">
        <v>215</v>
      </c>
      <c r="C113" s="17">
        <f>SUM(C114:C121)</f>
        <v>44587218.840000004</v>
      </c>
      <c r="D113" s="17">
        <f t="shared" ref="D113:E113" si="6">SUM(D114:D121)</f>
        <v>55858820.409999996</v>
      </c>
      <c r="E113" s="17">
        <f t="shared" si="6"/>
        <v>58939431.880000003</v>
      </c>
    </row>
    <row r="114" spans="1:5" ht="26.25" x14ac:dyDescent="0.25">
      <c r="A114" s="18" t="s">
        <v>216</v>
      </c>
      <c r="B114" s="21" t="s">
        <v>217</v>
      </c>
      <c r="C114" s="17"/>
      <c r="D114" s="19">
        <v>14449050</v>
      </c>
      <c r="E114" s="17"/>
    </row>
    <row r="115" spans="1:5" ht="39" x14ac:dyDescent="0.25">
      <c r="A115" s="22" t="s">
        <v>218</v>
      </c>
      <c r="B115" s="23" t="s">
        <v>219</v>
      </c>
      <c r="C115" s="19">
        <v>18246701.84</v>
      </c>
      <c r="D115" s="19">
        <v>17699475.41</v>
      </c>
      <c r="E115" s="19">
        <v>16693211.880000001</v>
      </c>
    </row>
    <row r="116" spans="1:5" ht="39" x14ac:dyDescent="0.25">
      <c r="A116" s="18" t="s">
        <v>220</v>
      </c>
      <c r="B116" s="18" t="s">
        <v>221</v>
      </c>
      <c r="C116" s="19">
        <v>4359274</v>
      </c>
      <c r="D116" s="19">
        <v>0</v>
      </c>
      <c r="E116" s="19">
        <v>0</v>
      </c>
    </row>
    <row r="117" spans="1:5" ht="26.25" x14ac:dyDescent="0.25">
      <c r="A117" s="18" t="s">
        <v>222</v>
      </c>
      <c r="B117" s="18" t="s">
        <v>223</v>
      </c>
      <c r="C117" s="19">
        <v>2485170</v>
      </c>
      <c r="D117" s="19">
        <v>2485170</v>
      </c>
      <c r="E117" s="19">
        <v>2485170</v>
      </c>
    </row>
    <row r="118" spans="1:5" x14ac:dyDescent="0.25">
      <c r="A118" s="24" t="s">
        <v>224</v>
      </c>
      <c r="B118" s="22" t="s">
        <v>225</v>
      </c>
      <c r="C118" s="19">
        <v>0</v>
      </c>
      <c r="D118" s="19">
        <v>12829596</v>
      </c>
      <c r="E118" s="19">
        <v>31081111</v>
      </c>
    </row>
    <row r="119" spans="1:5" ht="39" x14ac:dyDescent="0.25">
      <c r="A119" s="24" t="s">
        <v>226</v>
      </c>
      <c r="B119" s="22" t="s">
        <v>227</v>
      </c>
      <c r="C119" s="19">
        <v>11374624</v>
      </c>
      <c r="D119" s="19"/>
      <c r="E119" s="19"/>
    </row>
    <row r="120" spans="1:5" x14ac:dyDescent="0.25">
      <c r="A120" s="25" t="s">
        <v>228</v>
      </c>
      <c r="B120" s="26" t="s">
        <v>229</v>
      </c>
      <c r="C120" s="27">
        <v>215288</v>
      </c>
      <c r="D120" s="27">
        <v>219742</v>
      </c>
      <c r="E120" s="27">
        <v>223741</v>
      </c>
    </row>
    <row r="121" spans="1:5" x14ac:dyDescent="0.25">
      <c r="A121" s="18" t="s">
        <v>230</v>
      </c>
      <c r="B121" s="18" t="s">
        <v>231</v>
      </c>
      <c r="C121" s="7">
        <v>7906161</v>
      </c>
      <c r="D121" s="7">
        <v>8175787</v>
      </c>
      <c r="E121" s="7">
        <v>8456198</v>
      </c>
    </row>
    <row r="122" spans="1:5" x14ac:dyDescent="0.25">
      <c r="A122" s="16" t="s">
        <v>232</v>
      </c>
      <c r="B122" s="16" t="s">
        <v>233</v>
      </c>
      <c r="C122" s="17">
        <f>SUM(C123:C126)</f>
        <v>543881239.79999995</v>
      </c>
      <c r="D122" s="17">
        <f>SUM(D123:D126)</f>
        <v>547004253.08000004</v>
      </c>
      <c r="E122" s="17">
        <f>SUM(E123:E126)</f>
        <v>550252152.36000001</v>
      </c>
    </row>
    <row r="123" spans="1:5" ht="26.25" x14ac:dyDescent="0.25">
      <c r="A123" s="18" t="s">
        <v>234</v>
      </c>
      <c r="B123" s="18" t="s">
        <v>235</v>
      </c>
      <c r="C123" s="19">
        <v>488162758</v>
      </c>
      <c r="D123" s="19">
        <v>488162758</v>
      </c>
      <c r="E123" s="19">
        <v>488162758</v>
      </c>
    </row>
    <row r="124" spans="1:5" ht="51.75" x14ac:dyDescent="0.25">
      <c r="A124" s="18" t="s">
        <v>236</v>
      </c>
      <c r="B124" s="18" t="s">
        <v>237</v>
      </c>
      <c r="C124" s="19">
        <v>4381702</v>
      </c>
      <c r="D124" s="19">
        <v>4381702</v>
      </c>
      <c r="E124" s="19">
        <v>4381702</v>
      </c>
    </row>
    <row r="125" spans="1:5" ht="39" x14ac:dyDescent="0.25">
      <c r="A125" s="18" t="s">
        <v>238</v>
      </c>
      <c r="B125" s="18" t="s">
        <v>239</v>
      </c>
      <c r="C125" s="19">
        <v>51199684.799999997</v>
      </c>
      <c r="D125" s="19">
        <v>54446494.079999998</v>
      </c>
      <c r="E125" s="19">
        <v>57693303.359999999</v>
      </c>
    </row>
    <row r="126" spans="1:5" ht="39" x14ac:dyDescent="0.25">
      <c r="A126" s="18" t="s">
        <v>240</v>
      </c>
      <c r="B126" s="18" t="s">
        <v>241</v>
      </c>
      <c r="C126" s="19">
        <v>137095</v>
      </c>
      <c r="D126" s="19">
        <v>13299</v>
      </c>
      <c r="E126" s="19">
        <v>14389</v>
      </c>
    </row>
    <row r="127" spans="1:5" x14ac:dyDescent="0.25">
      <c r="A127" s="16" t="s">
        <v>242</v>
      </c>
      <c r="B127" s="16" t="s">
        <v>243</v>
      </c>
      <c r="C127" s="17">
        <f>SUM(C128:C131)</f>
        <v>54409464.659999996</v>
      </c>
      <c r="D127" s="17">
        <f>SUM(D128:D131)</f>
        <v>54481711.5</v>
      </c>
      <c r="E127" s="17">
        <f>SUM(E128:E131)</f>
        <v>53759511.5</v>
      </c>
    </row>
    <row r="128" spans="1:5" ht="38.25" x14ac:dyDescent="0.25">
      <c r="A128" s="28" t="s">
        <v>244</v>
      </c>
      <c r="B128" s="29" t="s">
        <v>245</v>
      </c>
      <c r="C128" s="30">
        <v>22333220.800000001</v>
      </c>
      <c r="D128" s="30">
        <v>22809848</v>
      </c>
      <c r="E128" s="30">
        <v>22868848</v>
      </c>
    </row>
    <row r="129" spans="1:5" ht="89.25" x14ac:dyDescent="0.25">
      <c r="A129" s="28" t="s">
        <v>246</v>
      </c>
      <c r="B129" s="29" t="s">
        <v>247</v>
      </c>
      <c r="C129" s="30">
        <v>1562400</v>
      </c>
      <c r="D129" s="30">
        <v>1562400</v>
      </c>
      <c r="E129" s="30">
        <v>1562400</v>
      </c>
    </row>
    <row r="130" spans="1:5" ht="51" x14ac:dyDescent="0.25">
      <c r="A130" s="28" t="s">
        <v>248</v>
      </c>
      <c r="B130" s="29" t="s">
        <v>249</v>
      </c>
      <c r="C130" s="30">
        <v>3015603.86</v>
      </c>
      <c r="D130" s="30">
        <v>3236183.5</v>
      </c>
      <c r="E130" s="30">
        <v>3236183.5</v>
      </c>
    </row>
    <row r="131" spans="1:5" ht="38.25" x14ac:dyDescent="0.25">
      <c r="A131" s="28" t="s">
        <v>250</v>
      </c>
      <c r="B131" s="29" t="s">
        <v>251</v>
      </c>
      <c r="C131" s="30">
        <v>27498240</v>
      </c>
      <c r="D131" s="30">
        <v>26873280</v>
      </c>
      <c r="E131" s="30">
        <v>26092080</v>
      </c>
    </row>
    <row r="132" spans="1:5" x14ac:dyDescent="0.25">
      <c r="A132" s="31"/>
      <c r="B132" s="16" t="s">
        <v>252</v>
      </c>
      <c r="C132" s="17">
        <f>C5+C108</f>
        <v>1081800923.3</v>
      </c>
      <c r="D132" s="17">
        <f>D5+D108</f>
        <v>1044317784.99</v>
      </c>
      <c r="E132" s="17">
        <f>E5+E108</f>
        <v>1070624095.74</v>
      </c>
    </row>
  </sheetData>
  <mergeCells count="12">
    <mergeCell ref="A47:A49"/>
    <mergeCell ref="B47:B49"/>
    <mergeCell ref="C47:C49"/>
    <mergeCell ref="D47:D49"/>
    <mergeCell ref="E47:E49"/>
    <mergeCell ref="C1:E1"/>
    <mergeCell ref="A2:E2"/>
    <mergeCell ref="A44:A46"/>
    <mergeCell ref="B44:B46"/>
    <mergeCell ref="C44:C46"/>
    <mergeCell ref="D44:D46"/>
    <mergeCell ref="E44:E46"/>
  </mergeCells>
  <hyperlinks>
    <hyperlink ref="B80" r:id="rId1" display="consultantplus://offline/ref=C84CB3038B4AEA7D3C5C5B44AAD63104D594E77A4F25BC5E21A87444550683746384295A47EAF6BB515896F9F2P5v5N" xr:uid="{00000000-0004-0000-0000-000000000000}"/>
    <hyperlink ref="B81" r:id="rId2" display="consultantplus://offline/ref=DC5688143164477E734017DE363AF0E8BC597211A0A940FC18EDCE48519A08E99E97412860B7C71B40FA9E8B478AC689540B8A3C870DF431pEv3N" xr:uid="{00000000-0004-0000-0000-000001000000}"/>
    <hyperlink ref="B82" r:id="rId3" display="consultantplus://offline/ref=3ACEDDB140C62BECB017ACD9873C6202CB6FA8F31F668AEF4B791C9ABF2B822DCF3C83C2DC2CD956817063E13D38503EA3359C6AC609626Dk2wBN" xr:uid="{00000000-0004-0000-0000-000002000000}"/>
    <hyperlink ref="B83" r:id="rId4" display="consultantplus://offline/ref=89EBEFB2FA22D6AA593E9391250B1505BE6DA267E51A7C5EE59659CA40E7707BBF5DA07A517C3F6D9474A05EE73DE6D53F1F2C938BE0A491O4x3N" xr:uid="{00000000-0004-0000-0000-000003000000}"/>
    <hyperlink ref="B84" r:id="rId5" display="consultantplus://offline/ref=4660C791CA722F3A18AAFDF1D8F4DBD607F6F6A53E23B34DFD68A82F396AD24C3BD06E61E9B6998D4C6AA49B8ECAE66C8791BE904553CF216Fx8N" xr:uid="{00000000-0004-0000-0000-000004000000}"/>
    <hyperlink ref="B85" r:id="rId6" display="consultantplus://offline/ref=C22D74370BC316AD0470610C48B6E2CD911777293F6989922B2843BB52D666F18A93F1CCEE2F40AB88BF44C404D9F7E0D7EDADCF4CA12B88k2y9N" xr:uid="{00000000-0004-0000-0000-000005000000}"/>
    <hyperlink ref="B86" r:id="rId7" display="consultantplus://offline/ref=5E15226B314332602E5299E16F1A3A52BDB688E97902AAC579F82F3E02E03B777330B2B9414445958BFE863EB7BD31FB2AC852FA7DA6EC2BO5z9N" xr:uid="{00000000-0004-0000-0000-000006000000}"/>
    <hyperlink ref="B89" r:id="rId8" display="consultantplus://offline/ref=62DCA53493C6BC821D022A51827E645F75D36318E9F261773BD4B205F0842D5A66A5663DDCDF6782BF1976C64E8D57C92B6552DF6CF13092FEV6O" xr:uid="{00000000-0004-0000-0000-000007000000}"/>
    <hyperlink ref="B87" r:id="rId9" display="consultantplus://offline/ref=5E15226B314332602E5299E16F1A3A52BDB688E97902AAC579F82F3E02E03B777330B2B9414445958BFE863EB7BD31FB2AC852FA7DA6EC2BO5z9N" xr:uid="{00000000-0004-0000-0000-000008000000}"/>
    <hyperlink ref="B88" r:id="rId10" display="consultantplus://offline/ref=5E15226B314332602E5299E16F1A3A52BDB688E97902AAC579F82F3E02E03B777330B2B9414445958BFE863EB7BD31FB2AC852FA7DA6EC2BO5z9N" xr:uid="{00000000-0004-0000-0000-000009000000}"/>
    <hyperlink ref="B91" r:id="rId11" display="consultantplus://offline/ref=62DCA53493C6BC821D022A51827E645F75D36318E9F261773BD4B205F0842D5A66A5663DDCDF6782BF1976C64E8D57C92B6552DF6CF13092FEV6O" xr:uid="{00000000-0004-0000-0000-00000A000000}"/>
    <hyperlink ref="B92" r:id="rId12" display="consultantplus://offline/ref=62DCA53493C6BC821D022A51827E645F75D36318E9F261773BD4B205F0842D5A66A5663DDCDF6782BF1976C64E8D57C92B6552DF6CF13092FEV6O" xr:uid="{00000000-0004-0000-0000-00000B000000}"/>
  </hyperlinks>
  <pageMargins left="0.70866141732283472" right="0.70866141732283472" top="0.74803149606299213" bottom="0.74803149606299213" header="0.31496062992125984" footer="0.31496062992125984"/>
  <pageSetup paperSize="9" scale="66" fitToHeight="0" orientation="portrait"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Кулешов Сергей Владимирович</dc:creator>
  <cp:lastModifiedBy>ФИНАНСОВОЕ УПРАВЛЕНИЕ АДМИНИСТРАЦИИ УНЕЧСКОГО РАЙОНА</cp:lastModifiedBy>
  <cp:lastPrinted>2025-12-08T11:59:38Z</cp:lastPrinted>
  <dcterms:created xsi:type="dcterms:W3CDTF">2020-06-23T08:23:31Z</dcterms:created>
  <dcterms:modified xsi:type="dcterms:W3CDTF">2025-12-08T11:59:41Z</dcterms:modified>
</cp:coreProperties>
</file>